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codeName="ЭтаКнига" defaultThemeVersion="124226"/>
  <bookViews>
    <workbookView xWindow="-570" yWindow="-150" windowWidth="15030" windowHeight="12855" tabRatio="764"/>
  </bookViews>
  <sheets>
    <sheet name="2017 -2019 с учетом изменений" sheetId="2" r:id="rId1"/>
    <sheet name="Лист1" sheetId="5" state="hidden" r:id="rId2"/>
  </sheets>
  <definedNames>
    <definedName name="_xlnm._FilterDatabase" localSheetId="0" hidden="1">'2017 -2019 с учетом изменений'!$A$7:$W$2052</definedName>
    <definedName name="_xlnm.Print_Titles" localSheetId="0">'2017 -2019 с учетом изменений'!$3:$6</definedName>
    <definedName name="_xlnm.Print_Area" localSheetId="0">'2017 -2019 с учетом изменений'!$B$1935:$F$2014</definedName>
  </definedNames>
  <calcPr calcId="125725"/>
</workbook>
</file>

<file path=xl/calcChain.xml><?xml version="1.0" encoding="utf-8"?>
<calcChain xmlns="http://schemas.openxmlformats.org/spreadsheetml/2006/main">
  <c r="C12" i="2"/>
  <c r="C13"/>
  <c r="C14"/>
  <c r="C15"/>
  <c r="C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C19"/>
  <c r="C20"/>
  <c r="C21"/>
  <c r="C22"/>
  <c r="C23"/>
  <c r="C24"/>
  <c r="C25"/>
  <c r="C26"/>
  <c r="C27"/>
  <c r="C28"/>
  <c r="C29"/>
  <c r="C30"/>
  <c r="C31"/>
  <c r="C32"/>
  <c r="C33"/>
  <c r="C34"/>
  <c r="C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C38"/>
  <c r="C39"/>
  <c r="C40"/>
  <c r="C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C87"/>
  <c r="C88"/>
  <c r="C89"/>
  <c r="C90"/>
  <c r="C91"/>
  <c r="C92"/>
  <c r="C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G125"/>
  <c r="C125" s="1"/>
  <c r="C126"/>
  <c r="C127"/>
  <c r="C128"/>
  <c r="C129"/>
  <c r="C130"/>
  <c r="C131"/>
  <c r="C132"/>
  <c r="C133"/>
  <c r="C134"/>
  <c r="C135"/>
  <c r="C136"/>
  <c r="C137"/>
  <c r="C138"/>
  <c r="C139"/>
  <c r="C140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C164"/>
  <c r="C165"/>
  <c r="C166"/>
  <c r="C167"/>
  <c r="C168"/>
  <c r="C169"/>
  <c r="C170"/>
  <c r="C171"/>
  <c r="E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E195"/>
  <c r="C195" s="1"/>
  <c r="E196"/>
  <c r="C196" s="1"/>
  <c r="E197"/>
  <c r="C197" s="1"/>
  <c r="C198"/>
  <c r="C199"/>
  <c r="C200"/>
  <c r="C201"/>
  <c r="E201"/>
  <c r="C202"/>
  <c r="E203"/>
  <c r="C203" s="1"/>
  <c r="C204"/>
  <c r="C205"/>
  <c r="C206"/>
  <c r="C207"/>
  <c r="C208"/>
  <c r="C209"/>
  <c r="C210"/>
  <c r="C211"/>
  <c r="C212"/>
  <c r="C213"/>
  <c r="E213"/>
  <c r="C214"/>
  <c r="C215"/>
  <c r="C216"/>
  <c r="C217"/>
  <c r="C218"/>
  <c r="C219"/>
  <c r="C220"/>
  <c r="C221"/>
  <c r="C222"/>
  <c r="C223"/>
  <c r="C224"/>
  <c r="E224"/>
  <c r="C225"/>
  <c r="E225"/>
  <c r="C226"/>
  <c r="E226"/>
  <c r="C227"/>
  <c r="E227"/>
  <c r="C228"/>
  <c r="E228"/>
  <c r="C229"/>
  <c r="C230"/>
  <c r="C231"/>
  <c r="E231"/>
  <c r="C232"/>
  <c r="C233"/>
  <c r="C234"/>
  <c r="C235"/>
  <c r="C236"/>
  <c r="E237"/>
  <c r="C237" s="1"/>
  <c r="E238"/>
  <c r="C238" s="1"/>
  <c r="C239"/>
  <c r="C240"/>
  <c r="C241"/>
  <c r="C242"/>
  <c r="E242"/>
  <c r="C243"/>
  <c r="E244"/>
  <c r="C244" s="1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D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C275"/>
  <c r="C276"/>
  <c r="C277"/>
  <c r="C278"/>
  <c r="C279"/>
  <c r="C280"/>
  <c r="C281"/>
  <c r="C282"/>
  <c r="C283"/>
  <c r="C284"/>
  <c r="C285"/>
  <c r="D286"/>
  <c r="C286" s="1"/>
  <c r="C287"/>
  <c r="C288"/>
  <c r="C289"/>
  <c r="C290"/>
  <c r="C291"/>
  <c r="C292"/>
  <c r="C293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C296"/>
  <c r="C297"/>
  <c r="C298"/>
  <c r="C299"/>
  <c r="C300"/>
  <c r="C301"/>
  <c r="C302"/>
  <c r="C303"/>
  <c r="C304"/>
  <c r="C305"/>
  <c r="C306"/>
  <c r="C307"/>
  <c r="C308"/>
  <c r="D309"/>
  <c r="E309"/>
  <c r="F309"/>
  <c r="G309"/>
  <c r="H309"/>
  <c r="I309"/>
  <c r="J309"/>
  <c r="K309"/>
  <c r="L309"/>
  <c r="M309"/>
  <c r="N309"/>
  <c r="O309"/>
  <c r="P309"/>
  <c r="Q309"/>
  <c r="R309"/>
  <c r="S309"/>
  <c r="T309"/>
  <c r="U309"/>
  <c r="V309"/>
  <c r="W309"/>
  <c r="C311"/>
  <c r="C312"/>
  <c r="C313"/>
  <c r="C314"/>
  <c r="C315"/>
  <c r="C316"/>
  <c r="C317"/>
  <c r="C318"/>
  <c r="C319"/>
  <c r="C320"/>
  <c r="C321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C324"/>
  <c r="C325"/>
  <c r="C326"/>
  <c r="C327"/>
  <c r="C328"/>
  <c r="C329"/>
  <c r="O330"/>
  <c r="C330" s="1"/>
  <c r="O331"/>
  <c r="C331" s="1"/>
  <c r="C332"/>
  <c r="C333"/>
  <c r="C334"/>
  <c r="D335"/>
  <c r="E335"/>
  <c r="F335"/>
  <c r="G335"/>
  <c r="H335"/>
  <c r="I335"/>
  <c r="J335"/>
  <c r="K335"/>
  <c r="L335"/>
  <c r="M335"/>
  <c r="N335"/>
  <c r="O335"/>
  <c r="P335"/>
  <c r="Q335"/>
  <c r="R335"/>
  <c r="S335"/>
  <c r="T335"/>
  <c r="U335"/>
  <c r="V335"/>
  <c r="W335"/>
  <c r="C337"/>
  <c r="C338"/>
  <c r="C339"/>
  <c r="C340"/>
  <c r="C341"/>
  <c r="C342"/>
  <c r="C343"/>
  <c r="D344"/>
  <c r="E344"/>
  <c r="F344"/>
  <c r="G344"/>
  <c r="H344"/>
  <c r="I344"/>
  <c r="J344"/>
  <c r="K344"/>
  <c r="L344"/>
  <c r="M344"/>
  <c r="N344"/>
  <c r="O344"/>
  <c r="P344"/>
  <c r="Q344"/>
  <c r="R344"/>
  <c r="S344"/>
  <c r="T344"/>
  <c r="U344"/>
  <c r="V344"/>
  <c r="W344"/>
  <c r="C346"/>
  <c r="C347"/>
  <c r="C348"/>
  <c r="C349"/>
  <c r="C350"/>
  <c r="C351"/>
  <c r="C352"/>
  <c r="C353"/>
  <c r="C354"/>
  <c r="C355"/>
  <c r="C356"/>
  <c r="C357"/>
  <c r="C358"/>
  <c r="C359"/>
  <c r="C360"/>
  <c r="C361"/>
  <c r="D362"/>
  <c r="E362"/>
  <c r="F362"/>
  <c r="G362"/>
  <c r="H362"/>
  <c r="I362"/>
  <c r="J362"/>
  <c r="K362"/>
  <c r="L362"/>
  <c r="M362"/>
  <c r="N362"/>
  <c r="O362"/>
  <c r="P362"/>
  <c r="Q362"/>
  <c r="R362"/>
  <c r="S362"/>
  <c r="T362"/>
  <c r="U362"/>
  <c r="V362"/>
  <c r="W362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D450"/>
  <c r="E450"/>
  <c r="F450"/>
  <c r="G450"/>
  <c r="H450"/>
  <c r="I450"/>
  <c r="J450"/>
  <c r="K450"/>
  <c r="L450"/>
  <c r="M450"/>
  <c r="N450"/>
  <c r="O450"/>
  <c r="P450"/>
  <c r="Q450"/>
  <c r="R450"/>
  <c r="S450"/>
  <c r="T450"/>
  <c r="U450"/>
  <c r="V450"/>
  <c r="W450"/>
  <c r="C452"/>
  <c r="C453"/>
  <c r="C454"/>
  <c r="C455"/>
  <c r="C456"/>
  <c r="C457"/>
  <c r="C458"/>
  <c r="C459"/>
  <c r="C460"/>
  <c r="C461"/>
  <c r="C462"/>
  <c r="C463"/>
  <c r="C464"/>
  <c r="C465"/>
  <c r="C467"/>
  <c r="C468"/>
  <c r="C469"/>
  <c r="C470"/>
  <c r="C471"/>
  <c r="D472"/>
  <c r="E472"/>
  <c r="F472"/>
  <c r="G472"/>
  <c r="H472"/>
  <c r="I472"/>
  <c r="J472"/>
  <c r="K472"/>
  <c r="L472"/>
  <c r="M472"/>
  <c r="N472"/>
  <c r="O472"/>
  <c r="P472"/>
  <c r="Q472"/>
  <c r="R472"/>
  <c r="S472"/>
  <c r="T472"/>
  <c r="U472"/>
  <c r="V472"/>
  <c r="W472"/>
  <c r="C472" l="1"/>
  <c r="C335"/>
  <c r="C309"/>
  <c r="C141"/>
  <c r="C94"/>
  <c r="C36"/>
  <c r="C450"/>
  <c r="C362"/>
  <c r="C344"/>
  <c r="C322"/>
  <c r="C162"/>
  <c r="C85"/>
  <c r="C64"/>
  <c r="C42"/>
  <c r="C17"/>
  <c r="D294"/>
  <c r="C294" s="1"/>
  <c r="E273"/>
  <c r="C273" s="1"/>
  <c r="C1927"/>
  <c r="C1937"/>
  <c r="C1959"/>
  <c r="C1974"/>
  <c r="C2014"/>
  <c r="C2018"/>
  <c r="C2021"/>
  <c r="C1800"/>
  <c r="C1387" l="1"/>
  <c r="C1388"/>
  <c r="D1364"/>
  <c r="C1364" s="1"/>
  <c r="C1350"/>
  <c r="C1347"/>
  <c r="C1346"/>
  <c r="C1345"/>
  <c r="C1343"/>
  <c r="C1336"/>
  <c r="C1337"/>
  <c r="C1338"/>
  <c r="C1339"/>
  <c r="C1340"/>
  <c r="C1335"/>
  <c r="C1330"/>
  <c r="C1331"/>
  <c r="C1332"/>
  <c r="C1333"/>
  <c r="C1329"/>
  <c r="C1325"/>
  <c r="C1326"/>
  <c r="C1327"/>
  <c r="C1328"/>
  <c r="C1334"/>
  <c r="C1341"/>
  <c r="C1342"/>
  <c r="C1344"/>
  <c r="E1351"/>
  <c r="F1351"/>
  <c r="G1351"/>
  <c r="H1351"/>
  <c r="I1351"/>
  <c r="J1351"/>
  <c r="K1351"/>
  <c r="L1351"/>
  <c r="M1351"/>
  <c r="N1351"/>
  <c r="O1351"/>
  <c r="P1351"/>
  <c r="Q1351"/>
  <c r="R1351"/>
  <c r="S1351"/>
  <c r="T1351"/>
  <c r="U1351"/>
  <c r="V1351"/>
  <c r="W1351"/>
  <c r="G1510" l="1"/>
  <c r="C1297" l="1"/>
  <c r="E1875" l="1"/>
  <c r="D1211" l="1"/>
  <c r="C1004" l="1"/>
  <c r="C1417" l="1"/>
  <c r="D1412"/>
  <c r="O493" l="1"/>
  <c r="D2027" l="1"/>
  <c r="C2027" s="1"/>
  <c r="D2028"/>
  <c r="C2028" s="1"/>
  <c r="D1349" l="1"/>
  <c r="C1349" s="1"/>
  <c r="D1348"/>
  <c r="C1348" l="1"/>
  <c r="D1351"/>
  <c r="C1351" s="1"/>
  <c r="C1555"/>
  <c r="E1556"/>
  <c r="F1556"/>
  <c r="G1556"/>
  <c r="H1556"/>
  <c r="I1556"/>
  <c r="J1556"/>
  <c r="K1556"/>
  <c r="L1556"/>
  <c r="M1556"/>
  <c r="N1556"/>
  <c r="P1556"/>
  <c r="Q1556"/>
  <c r="R1556"/>
  <c r="S1556"/>
  <c r="T1556"/>
  <c r="U1556"/>
  <c r="V1556"/>
  <c r="W1556"/>
  <c r="O1556"/>
  <c r="D1881" l="1"/>
  <c r="C1882"/>
  <c r="D1287" l="1"/>
  <c r="C1287" s="1"/>
  <c r="D1273"/>
  <c r="C1273" s="1"/>
  <c r="D1288" l="1"/>
  <c r="C1288" s="1"/>
  <c r="E2040" l="1"/>
  <c r="F2040"/>
  <c r="G2040"/>
  <c r="H2040"/>
  <c r="I2040"/>
  <c r="J2040"/>
  <c r="K2040"/>
  <c r="L2040"/>
  <c r="M2040"/>
  <c r="N2040"/>
  <c r="O2040"/>
  <c r="P2040"/>
  <c r="Q2040"/>
  <c r="R2040"/>
  <c r="S2040"/>
  <c r="T2040"/>
  <c r="U2040"/>
  <c r="V2040"/>
  <c r="W2040"/>
  <c r="C1303" l="1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292"/>
  <c r="C1293"/>
  <c r="C1294"/>
  <c r="C1295"/>
  <c r="C1296"/>
  <c r="C1298"/>
  <c r="C1299"/>
  <c r="C1300"/>
  <c r="C1240"/>
  <c r="C1241"/>
  <c r="C1242"/>
  <c r="C1243"/>
  <c r="C1244"/>
  <c r="C1245"/>
  <c r="C1246"/>
  <c r="C1239"/>
  <c r="C1881" l="1"/>
  <c r="C1862" l="1"/>
  <c r="D1431" l="1"/>
  <c r="C1431" s="1"/>
  <c r="D1585" l="1"/>
  <c r="C1585" s="1"/>
  <c r="D1580"/>
  <c r="C1580" s="1"/>
  <c r="D1581"/>
  <c r="C1581" s="1"/>
  <c r="C993" l="1"/>
  <c r="F1839" l="1"/>
  <c r="G1839"/>
  <c r="H1839"/>
  <c r="I1839"/>
  <c r="J1839"/>
  <c r="K1839"/>
  <c r="L1839"/>
  <c r="M1839"/>
  <c r="N1839"/>
  <c r="O1839"/>
  <c r="P1839"/>
  <c r="Q1839"/>
  <c r="R1839"/>
  <c r="S1839"/>
  <c r="T1839"/>
  <c r="U1839"/>
  <c r="V1839"/>
  <c r="W1839"/>
  <c r="E1838"/>
  <c r="D1838"/>
  <c r="C1838" l="1"/>
  <c r="D1365"/>
  <c r="C1365" s="1"/>
  <c r="D1376"/>
  <c r="C1376" s="1"/>
  <c r="D1366"/>
  <c r="C1366" s="1"/>
  <c r="D1361"/>
  <c r="C1361" s="1"/>
  <c r="D1960" l="1"/>
  <c r="C1960" s="1"/>
  <c r="D1964"/>
  <c r="C1964" s="1"/>
  <c r="D1933" l="1"/>
  <c r="C1933" s="1"/>
  <c r="D1928"/>
  <c r="C1928" s="1"/>
  <c r="C1222" l="1"/>
  <c r="C1230"/>
  <c r="G1237" l="1"/>
  <c r="H1237"/>
  <c r="I1237"/>
  <c r="J1237"/>
  <c r="K1237"/>
  <c r="L1237"/>
  <c r="M1237"/>
  <c r="N1237"/>
  <c r="O1237"/>
  <c r="P1237"/>
  <c r="Q1237"/>
  <c r="R1237"/>
  <c r="S1237"/>
  <c r="T1237"/>
  <c r="U1237"/>
  <c r="V1237"/>
  <c r="W1237"/>
  <c r="F1237"/>
  <c r="D1221"/>
  <c r="C1221" l="1"/>
  <c r="C1810"/>
  <c r="C1665"/>
  <c r="D2015" l="1"/>
  <c r="C2015" s="1"/>
  <c r="D1977" l="1"/>
  <c r="C1977" s="1"/>
  <c r="D1801" l="1"/>
  <c r="C1801" s="1"/>
  <c r="D1802"/>
  <c r="C1802" s="1"/>
  <c r="D1643"/>
  <c r="C1643" s="1"/>
  <c r="D2020"/>
  <c r="C2020" s="1"/>
  <c r="D1958"/>
  <c r="C1958" s="1"/>
  <c r="D1944"/>
  <c r="C1944" s="1"/>
  <c r="D1978"/>
  <c r="C1978" s="1"/>
  <c r="D2019"/>
  <c r="C2019" s="1"/>
  <c r="D2016"/>
  <c r="C2016" s="1"/>
  <c r="D1929"/>
  <c r="C1929" s="1"/>
  <c r="D1957"/>
  <c r="C1957" s="1"/>
  <c r="D1712"/>
  <c r="C1712" s="1"/>
  <c r="D1715"/>
  <c r="C1715" s="1"/>
  <c r="D1684"/>
  <c r="C1684" s="1"/>
  <c r="D1683"/>
  <c r="C1683" s="1"/>
  <c r="D1713"/>
  <c r="C1713" s="1"/>
  <c r="D1791"/>
  <c r="C1791" s="1"/>
  <c r="D1257"/>
  <c r="C1257" s="1"/>
  <c r="D1384"/>
  <c r="C1384" s="1"/>
  <c r="D1374"/>
  <c r="C1374" s="1"/>
  <c r="D1362"/>
  <c r="C1362" s="1"/>
  <c r="C994" l="1"/>
  <c r="D1227" l="1"/>
  <c r="C1227" s="1"/>
  <c r="C988" l="1"/>
  <c r="C1042"/>
  <c r="C956" l="1"/>
  <c r="C1041"/>
  <c r="C1453" l="1"/>
  <c r="C1444"/>
  <c r="C1449"/>
  <c r="C1493" l="1"/>
  <c r="C1492"/>
  <c r="D1936" l="1"/>
  <c r="C1936" s="1"/>
  <c r="D1950" l="1"/>
  <c r="C1950" s="1"/>
  <c r="C1418" l="1"/>
  <c r="D1459"/>
  <c r="C1459" s="1"/>
  <c r="D1422"/>
  <c r="C1422" s="1"/>
  <c r="D1503"/>
  <c r="C1503" s="1"/>
  <c r="C1463" l="1"/>
  <c r="C1462"/>
  <c r="C1517" l="1"/>
  <c r="C1504"/>
  <c r="D1425"/>
  <c r="C1425" s="1"/>
  <c r="E1924" l="1"/>
  <c r="F1859"/>
  <c r="G1859"/>
  <c r="H1859"/>
  <c r="I1859"/>
  <c r="J1859"/>
  <c r="K1859"/>
  <c r="L1859"/>
  <c r="M1859"/>
  <c r="N1859"/>
  <c r="O1859"/>
  <c r="P1859"/>
  <c r="Q1859"/>
  <c r="R1859"/>
  <c r="S1859"/>
  <c r="T1859"/>
  <c r="U1859"/>
  <c r="V1859"/>
  <c r="W1859"/>
  <c r="F1570" l="1"/>
  <c r="G1570"/>
  <c r="H1570"/>
  <c r="I1570"/>
  <c r="J1570"/>
  <c r="K1570"/>
  <c r="L1570"/>
  <c r="M1570"/>
  <c r="N1570"/>
  <c r="O1570"/>
  <c r="P1570"/>
  <c r="Q1570"/>
  <c r="R1570"/>
  <c r="S1570"/>
  <c r="T1570"/>
  <c r="U1570"/>
  <c r="V1570"/>
  <c r="W1570"/>
  <c r="E1570"/>
  <c r="N1549"/>
  <c r="O1549"/>
  <c r="P1549"/>
  <c r="Q1549"/>
  <c r="R1549"/>
  <c r="S1549"/>
  <c r="T1549"/>
  <c r="U1549"/>
  <c r="V1549"/>
  <c r="W1549"/>
  <c r="M1549"/>
  <c r="E1549"/>
  <c r="F1549"/>
  <c r="G1549"/>
  <c r="H1549"/>
  <c r="I1549"/>
  <c r="J1549"/>
  <c r="K1549"/>
  <c r="A563" l="1"/>
  <c r="C1301" l="1"/>
  <c r="D1776" l="1"/>
  <c r="C1776" s="1"/>
  <c r="D1775"/>
  <c r="C1775" s="1"/>
  <c r="D1774"/>
  <c r="C1774" s="1"/>
  <c r="D2024" l="1"/>
  <c r="C2024" s="1"/>
  <c r="D1938"/>
  <c r="C1938" s="1"/>
  <c r="D1829"/>
  <c r="C1829" s="1"/>
  <c r="D1787"/>
  <c r="C1787" s="1"/>
  <c r="D1681" l="1"/>
  <c r="C1681" s="1"/>
  <c r="D1733" l="1"/>
  <c r="C1733" s="1"/>
  <c r="D1734"/>
  <c r="C1734" s="1"/>
  <c r="D1735"/>
  <c r="C1735" s="1"/>
  <c r="D1727"/>
  <c r="C1727" s="1"/>
  <c r="D1792" l="1"/>
  <c r="C1792" s="1"/>
  <c r="D1831"/>
  <c r="C1831" s="1"/>
  <c r="D1830"/>
  <c r="C1830" s="1"/>
  <c r="D1828"/>
  <c r="C1828" s="1"/>
  <c r="D1806"/>
  <c r="C1806" s="1"/>
  <c r="D1807"/>
  <c r="C1807" s="1"/>
  <c r="D1710"/>
  <c r="C1710" s="1"/>
  <c r="D1699"/>
  <c r="C1699" s="1"/>
  <c r="D1689"/>
  <c r="C1689" s="1"/>
  <c r="D1690"/>
  <c r="C1690" s="1"/>
  <c r="D1685"/>
  <c r="C1685" s="1"/>
  <c r="D1461" l="1"/>
  <c r="C1461" s="1"/>
  <c r="C1234" l="1"/>
  <c r="C1233"/>
  <c r="D1232"/>
  <c r="C1232" s="1"/>
  <c r="C1231"/>
  <c r="D1381" l="1"/>
  <c r="C1381" s="1"/>
  <c r="D1382"/>
  <c r="C1382" s="1"/>
  <c r="D1368"/>
  <c r="C1368" s="1"/>
  <c r="D1565"/>
  <c r="D1869"/>
  <c r="C1869" s="1"/>
  <c r="D1870"/>
  <c r="C1870" s="1"/>
  <c r="D1871"/>
  <c r="C1871" s="1"/>
  <c r="D1872"/>
  <c r="C1872" s="1"/>
  <c r="D1873"/>
  <c r="C1873" s="1"/>
  <c r="C1565" l="1"/>
  <c r="C1409"/>
  <c r="D1406"/>
  <c r="C1516"/>
  <c r="C1515"/>
  <c r="C1460" l="1"/>
  <c r="C1450" l="1"/>
  <c r="D1414" l="1"/>
  <c r="C1414" s="1"/>
  <c r="C1625"/>
  <c r="C1805"/>
  <c r="C1656"/>
  <c r="C1632"/>
  <c r="C1629"/>
  <c r="C1628"/>
  <c r="C1645"/>
  <c r="C1627"/>
  <c r="C1612"/>
  <c r="C1642"/>
  <c r="C1658"/>
  <c r="C1641"/>
  <c r="C1639"/>
  <c r="C1797"/>
  <c r="C1795"/>
  <c r="C1820"/>
  <c r="C1827"/>
  <c r="C1822"/>
  <c r="C1815"/>
  <c r="C1814"/>
  <c r="C1813"/>
  <c r="C1809"/>
  <c r="C1798"/>
  <c r="C1799"/>
  <c r="C1796"/>
  <c r="C1617"/>
  <c r="C1623"/>
  <c r="C1672"/>
  <c r="C1674"/>
  <c r="C1670"/>
  <c r="C1609" l="1"/>
  <c r="D1480"/>
  <c r="C1480" s="1"/>
  <c r="D1481"/>
  <c r="D1426"/>
  <c r="C1426" s="1"/>
  <c r="D1434"/>
  <c r="C1434" s="1"/>
  <c r="D1435"/>
  <c r="C1435" s="1"/>
  <c r="D1432"/>
  <c r="C1432" s="1"/>
  <c r="D1446"/>
  <c r="C1446" s="1"/>
  <c r="D1441"/>
  <c r="C1441" s="1"/>
  <c r="D1445"/>
  <c r="C1445" s="1"/>
  <c r="C1428"/>
  <c r="D1410"/>
  <c r="C1410" s="1"/>
  <c r="C1412"/>
  <c r="C1415"/>
  <c r="C1411"/>
  <c r="F1521"/>
  <c r="G1521"/>
  <c r="H1521"/>
  <c r="I1521"/>
  <c r="J1521"/>
  <c r="K1521"/>
  <c r="L1521"/>
  <c r="M1521"/>
  <c r="N1521"/>
  <c r="O1521"/>
  <c r="P1521"/>
  <c r="Q1521"/>
  <c r="R1521"/>
  <c r="S1521"/>
  <c r="T1521"/>
  <c r="U1521"/>
  <c r="V1521"/>
  <c r="W1521"/>
  <c r="C1406"/>
  <c r="C1407"/>
  <c r="D1603"/>
  <c r="C1603" s="1"/>
  <c r="C1605"/>
  <c r="C1597"/>
  <c r="D1695"/>
  <c r="C1695" s="1"/>
  <c r="D1678"/>
  <c r="C1678" s="1"/>
  <c r="D1669"/>
  <c r="C1669" s="1"/>
  <c r="C1668"/>
  <c r="D1666"/>
  <c r="C1666" s="1"/>
  <c r="D1976"/>
  <c r="C1976" s="1"/>
  <c r="D2025"/>
  <c r="C2025" s="1"/>
  <c r="D1975"/>
  <c r="C1975" s="1"/>
  <c r="D1885" l="1"/>
  <c r="C1885" s="1"/>
  <c r="D1770"/>
  <c r="C1770" s="1"/>
  <c r="E2052" l="1"/>
  <c r="F2052"/>
  <c r="G2052"/>
  <c r="H2052"/>
  <c r="I2052"/>
  <c r="J2052"/>
  <c r="K2052"/>
  <c r="L2052"/>
  <c r="M2052"/>
  <c r="N2052"/>
  <c r="O2052"/>
  <c r="P2052"/>
  <c r="Q2052"/>
  <c r="R2052"/>
  <c r="S2052"/>
  <c r="T2052"/>
  <c r="U2052"/>
  <c r="V2052"/>
  <c r="W2052"/>
  <c r="C572"/>
  <c r="C584"/>
  <c r="C571"/>
  <c r="W589"/>
  <c r="F589"/>
  <c r="E589"/>
  <c r="G589"/>
  <c r="H589"/>
  <c r="I589"/>
  <c r="J589"/>
  <c r="K589"/>
  <c r="L589"/>
  <c r="M589"/>
  <c r="N589"/>
  <c r="O589"/>
  <c r="P589"/>
  <c r="Q589"/>
  <c r="R589"/>
  <c r="S589"/>
  <c r="T589"/>
  <c r="U589"/>
  <c r="V589"/>
  <c r="C1264" l="1"/>
  <c r="N1607" l="1"/>
  <c r="O1607"/>
  <c r="P1607"/>
  <c r="Q1607"/>
  <c r="R1607"/>
  <c r="S1607"/>
  <c r="T1607"/>
  <c r="U1607"/>
  <c r="V1607"/>
  <c r="W1607"/>
  <c r="M1607"/>
  <c r="L1607"/>
  <c r="G1607"/>
  <c r="H1607"/>
  <c r="I1607"/>
  <c r="K1607"/>
  <c r="F1607"/>
  <c r="D1572"/>
  <c r="C1572" s="1"/>
  <c r="D1375" l="1"/>
  <c r="C1375" s="1"/>
  <c r="D1359"/>
  <c r="C1359" s="1"/>
  <c r="D1358"/>
  <c r="C1358" s="1"/>
  <c r="D1357"/>
  <c r="C1357" s="1"/>
  <c r="D1356"/>
  <c r="C1356" s="1"/>
  <c r="D1785" l="1"/>
  <c r="C1785" s="1"/>
  <c r="D1711"/>
  <c r="C1711" s="1"/>
  <c r="D1729"/>
  <c r="C1729" s="1"/>
  <c r="D1728"/>
  <c r="C1728" s="1"/>
  <c r="D1640"/>
  <c r="C1640" s="1"/>
  <c r="D1379"/>
  <c r="C1379" s="1"/>
  <c r="D1979"/>
  <c r="C1979" s="1"/>
  <c r="D1778"/>
  <c r="C1778" s="1"/>
  <c r="D1662"/>
  <c r="C1662" s="1"/>
  <c r="D1707"/>
  <c r="C1707" s="1"/>
  <c r="D1763"/>
  <c r="C1763" s="1"/>
  <c r="D1757"/>
  <c r="C1757" s="1"/>
  <c r="D1758"/>
  <c r="C1758" s="1"/>
  <c r="D1731"/>
  <c r="C1731" s="1"/>
  <c r="D1732"/>
  <c r="C1732" s="1"/>
  <c r="D1736"/>
  <c r="C1736" s="1"/>
  <c r="D1716"/>
  <c r="C1716" s="1"/>
  <c r="D1717"/>
  <c r="C1717" s="1"/>
  <c r="D1718"/>
  <c r="C1718" s="1"/>
  <c r="D1705"/>
  <c r="C1705" s="1"/>
  <c r="D1779"/>
  <c r="C1779" s="1"/>
  <c r="D1784"/>
  <c r="C1784" s="1"/>
  <c r="D1782"/>
  <c r="C1782" s="1"/>
  <c r="D1753"/>
  <c r="C1753" s="1"/>
  <c r="D1754"/>
  <c r="D1721"/>
  <c r="C1721" s="1"/>
  <c r="D1719"/>
  <c r="C1719" s="1"/>
  <c r="D1720"/>
  <c r="C1720" s="1"/>
  <c r="C1754" l="1"/>
  <c r="D1682"/>
  <c r="C1682" s="1"/>
  <c r="D1611"/>
  <c r="C1611" s="1"/>
  <c r="D1667"/>
  <c r="C1667" s="1"/>
  <c r="D1749"/>
  <c r="C1749" s="1"/>
  <c r="D1746"/>
  <c r="C1746" s="1"/>
  <c r="D1744"/>
  <c r="C1744" s="1"/>
  <c r="D1823"/>
  <c r="C1823" s="1"/>
  <c r="D1786"/>
  <c r="C1786" s="1"/>
  <c r="D1738"/>
  <c r="C1738" s="1"/>
  <c r="C1739"/>
  <c r="C1616"/>
  <c r="D1745"/>
  <c r="C1745" s="1"/>
  <c r="D1769"/>
  <c r="C1769" s="1"/>
  <c r="D1500" l="1"/>
  <c r="C1500" s="1"/>
  <c r="D1354" l="1"/>
  <c r="C1354" s="1"/>
  <c r="F1247" l="1"/>
  <c r="G1247"/>
  <c r="H1247"/>
  <c r="I1247"/>
  <c r="J1247"/>
  <c r="K1247"/>
  <c r="L1247"/>
  <c r="M1247"/>
  <c r="N1247"/>
  <c r="O1247"/>
  <c r="P1247"/>
  <c r="Q1247"/>
  <c r="R1247"/>
  <c r="S1247"/>
  <c r="T1247"/>
  <c r="U1247"/>
  <c r="V1247"/>
  <c r="W1247"/>
  <c r="D1539" l="1"/>
  <c r="C1539" s="1"/>
  <c r="C1536"/>
  <c r="D1413" l="1"/>
  <c r="C1413" s="1"/>
  <c r="D1777"/>
  <c r="C1777" s="1"/>
  <c r="D1271"/>
  <c r="C1271" s="1"/>
  <c r="D1267"/>
  <c r="C1267" s="1"/>
  <c r="D1256"/>
  <c r="C1256" s="1"/>
  <c r="D1254"/>
  <c r="C1254" s="1"/>
  <c r="D1968"/>
  <c r="C1968" s="1"/>
  <c r="D1602"/>
  <c r="C1602" s="1"/>
  <c r="D1601"/>
  <c r="C1601" s="1"/>
  <c r="D1600"/>
  <c r="C1600" s="1"/>
  <c r="C1599"/>
  <c r="C1591"/>
  <c r="D1586"/>
  <c r="C1586" s="1"/>
  <c r="D1587"/>
  <c r="C1587" s="1"/>
  <c r="D1576"/>
  <c r="C1576" s="1"/>
  <c r="D1579"/>
  <c r="C1579" s="1"/>
  <c r="D1578"/>
  <c r="C1578" s="1"/>
  <c r="D1574"/>
  <c r="C1574" s="1"/>
  <c r="D1606" l="1"/>
  <c r="C1606" s="1"/>
  <c r="J1607"/>
  <c r="D1747" l="1"/>
  <c r="C1747" s="1"/>
  <c r="D1750"/>
  <c r="C1750" s="1"/>
  <c r="D1701"/>
  <c r="C1701" s="1"/>
  <c r="D1286"/>
  <c r="C1286" s="1"/>
  <c r="D1261"/>
  <c r="C1261" s="1"/>
  <c r="D1253"/>
  <c r="C1253" s="1"/>
  <c r="D2035"/>
  <c r="C2035" s="1"/>
  <c r="D2034"/>
  <c r="C2034" s="1"/>
  <c r="D2022"/>
  <c r="C2022" s="1"/>
  <c r="D2017"/>
  <c r="C2017" s="1"/>
  <c r="D2001"/>
  <c r="C2001" s="1"/>
  <c r="D1988"/>
  <c r="C1988" s="1"/>
  <c r="D1962"/>
  <c r="C1962" s="1"/>
  <c r="D1972"/>
  <c r="C1972" s="1"/>
  <c r="D1971"/>
  <c r="C1971" s="1"/>
  <c r="D1967" l="1"/>
  <c r="C1967" s="1"/>
  <c r="D1966"/>
  <c r="C1966" s="1"/>
  <c r="D1954"/>
  <c r="C1954" s="1"/>
  <c r="D1934"/>
  <c r="C1934" s="1"/>
  <c r="C1029" l="1"/>
  <c r="C1013"/>
  <c r="C905"/>
  <c r="C906"/>
  <c r="L1549" l="1"/>
  <c r="C1534"/>
  <c r="D1531"/>
  <c r="C1531" s="1"/>
  <c r="D1528"/>
  <c r="D1543"/>
  <c r="C1543" s="1"/>
  <c r="D1542"/>
  <c r="C1542" s="1"/>
  <c r="C1541"/>
  <c r="C1528" l="1"/>
  <c r="D1433" l="1"/>
  <c r="C1433" s="1"/>
  <c r="D1983" l="1"/>
  <c r="C1983" s="1"/>
  <c r="D1955"/>
  <c r="C1955" s="1"/>
  <c r="D1956"/>
  <c r="C1956" s="1"/>
  <c r="D1951"/>
  <c r="C1951" s="1"/>
  <c r="D1973" l="1"/>
  <c r="C1973" s="1"/>
  <c r="D1961"/>
  <c r="C1961" s="1"/>
  <c r="D1363" l="1"/>
  <c r="C1363" s="1"/>
  <c r="D1360"/>
  <c r="C1360" s="1"/>
  <c r="D1963" l="1"/>
  <c r="C1963" s="1"/>
  <c r="C1858" l="1"/>
  <c r="C1857"/>
  <c r="D1949" l="1"/>
  <c r="C1949" s="1"/>
  <c r="D1931"/>
  <c r="C1931" s="1"/>
  <c r="D1952"/>
  <c r="C1952" s="1"/>
  <c r="F1211" l="1"/>
  <c r="G1211"/>
  <c r="H1211"/>
  <c r="I1211"/>
  <c r="J1211"/>
  <c r="K1211"/>
  <c r="L1211"/>
  <c r="M1211"/>
  <c r="N1211"/>
  <c r="O1211"/>
  <c r="P1211"/>
  <c r="Q1211"/>
  <c r="R1211"/>
  <c r="S1211"/>
  <c r="T1211"/>
  <c r="U1211"/>
  <c r="V1211"/>
  <c r="W1211"/>
  <c r="E1211"/>
  <c r="C1201"/>
  <c r="D1458" l="1"/>
  <c r="C1458" s="1"/>
  <c r="D1427"/>
  <c r="C1427" s="1"/>
  <c r="C1464"/>
  <c r="C1465"/>
  <c r="C1451"/>
  <c r="C1452"/>
  <c r="C992" l="1"/>
  <c r="C908" l="1"/>
  <c r="C907"/>
  <c r="C1270" l="1"/>
  <c r="C947" l="1"/>
  <c r="U569" l="1"/>
  <c r="G1323" l="1"/>
  <c r="N1323"/>
  <c r="O1323"/>
  <c r="P1323"/>
  <c r="Q1323"/>
  <c r="R1323"/>
  <c r="S1323"/>
  <c r="T1323"/>
  <c r="U1323"/>
  <c r="V1323"/>
  <c r="W1323"/>
  <c r="M1323"/>
  <c r="L1323"/>
  <c r="H1323"/>
  <c r="I1323"/>
  <c r="J1323"/>
  <c r="K1323"/>
  <c r="E1323"/>
  <c r="F1323"/>
  <c r="C1302" l="1"/>
  <c r="D1355" l="1"/>
  <c r="C1355" s="1"/>
  <c r="D1397" l="1"/>
  <c r="C1397" s="1"/>
  <c r="D1403"/>
  <c r="C1403" s="1"/>
  <c r="D1402"/>
  <c r="C1402" s="1"/>
  <c r="D2042" l="1"/>
  <c r="C2042" l="1"/>
  <c r="G1199" l="1"/>
  <c r="H1199"/>
  <c r="I1199"/>
  <c r="J1199"/>
  <c r="K1199"/>
  <c r="L1199"/>
  <c r="M1199"/>
  <c r="N1199"/>
  <c r="O1199"/>
  <c r="P1199"/>
  <c r="Q1199"/>
  <c r="R1199"/>
  <c r="S1199"/>
  <c r="T1199"/>
  <c r="U1199"/>
  <c r="V1199"/>
  <c r="W1199"/>
  <c r="F1199"/>
  <c r="D2039" l="1"/>
  <c r="C2039" s="1"/>
  <c r="D1880" l="1"/>
  <c r="C1880" s="1"/>
  <c r="D606" l="1"/>
  <c r="C606" l="1"/>
  <c r="D1680"/>
  <c r="C1680" s="1"/>
  <c r="D1812"/>
  <c r="C1812" l="1"/>
  <c r="D1706" l="1"/>
  <c r="C1706" l="1"/>
  <c r="D1794" l="1"/>
  <c r="D1703"/>
  <c r="C1794" l="1"/>
  <c r="C1703"/>
  <c r="C646" l="1"/>
  <c r="C697" l="1"/>
  <c r="E1877" l="1"/>
  <c r="D1877"/>
  <c r="C1877" l="1"/>
  <c r="C842" l="1"/>
  <c r="N1099" l="1"/>
  <c r="O1099"/>
  <c r="P1099"/>
  <c r="Q1099"/>
  <c r="R1099"/>
  <c r="S1099"/>
  <c r="T1099"/>
  <c r="U1099"/>
  <c r="V1099"/>
  <c r="W1099"/>
  <c r="M1099"/>
  <c r="F1099"/>
  <c r="G1099"/>
  <c r="H1099"/>
  <c r="I1099"/>
  <c r="J1099"/>
  <c r="K1099"/>
  <c r="C491" l="1"/>
  <c r="C668" l="1"/>
  <c r="C674"/>
  <c r="C654"/>
  <c r="C655"/>
  <c r="C658"/>
  <c r="C659"/>
  <c r="C660"/>
  <c r="C592"/>
  <c r="C591"/>
  <c r="C647"/>
  <c r="C648"/>
  <c r="C649"/>
  <c r="C650"/>
  <c r="C631"/>
  <c r="C633"/>
  <c r="C636"/>
  <c r="C640"/>
  <c r="D663" l="1"/>
  <c r="C663" s="1"/>
  <c r="D1965" l="1"/>
  <c r="C1965" s="1"/>
  <c r="C1164" l="1"/>
  <c r="C1210" l="1"/>
  <c r="E1874" l="1"/>
  <c r="D1874"/>
  <c r="E1876"/>
  <c r="D1876"/>
  <c r="D1861"/>
  <c r="C1874" l="1"/>
  <c r="C1876"/>
  <c r="C1861"/>
  <c r="D1894" l="1"/>
  <c r="C1894" s="1"/>
  <c r="G1924" l="1"/>
  <c r="N1924"/>
  <c r="O1924"/>
  <c r="P1924"/>
  <c r="Q1924"/>
  <c r="R1924"/>
  <c r="S1924"/>
  <c r="T1924"/>
  <c r="U1924"/>
  <c r="V1924"/>
  <c r="W1924"/>
  <c r="M1924"/>
  <c r="L1924"/>
  <c r="F1924"/>
  <c r="H1924"/>
  <c r="I1924"/>
  <c r="J1924"/>
  <c r="K1924"/>
  <c r="D1912"/>
  <c r="C1912" l="1"/>
  <c r="D1377" l="1"/>
  <c r="C1377" s="1"/>
  <c r="D1844" l="1"/>
  <c r="E1561" l="1"/>
  <c r="D1561"/>
  <c r="C1561" l="1"/>
  <c r="D2010" l="1"/>
  <c r="C2010" s="1"/>
  <c r="D2044" l="1"/>
  <c r="C2044" l="1"/>
  <c r="D1442"/>
  <c r="C1442" l="1"/>
  <c r="D776" l="1"/>
  <c r="C869" l="1"/>
  <c r="C865"/>
  <c r="D1158" l="1"/>
  <c r="C1158" l="1"/>
  <c r="D2045" l="1"/>
  <c r="C2045" l="1"/>
  <c r="W1563"/>
  <c r="V1563"/>
  <c r="U1563"/>
  <c r="T1563"/>
  <c r="S1563"/>
  <c r="R1563"/>
  <c r="Q1563"/>
  <c r="P1563"/>
  <c r="O1563"/>
  <c r="N1563"/>
  <c r="M1563"/>
  <c r="F1563"/>
  <c r="G1563"/>
  <c r="H1563"/>
  <c r="I1563"/>
  <c r="J1563"/>
  <c r="K1563"/>
  <c r="N870" l="1"/>
  <c r="O870"/>
  <c r="P870"/>
  <c r="Q870"/>
  <c r="R870"/>
  <c r="S870"/>
  <c r="T870"/>
  <c r="U870"/>
  <c r="V870"/>
  <c r="W870"/>
  <c r="M870"/>
  <c r="L870"/>
  <c r="F870"/>
  <c r="G870"/>
  <c r="H870"/>
  <c r="I870"/>
  <c r="J870"/>
  <c r="K870"/>
  <c r="C866"/>
  <c r="C867"/>
  <c r="C868"/>
  <c r="C809" l="1"/>
  <c r="G2031" l="1"/>
  <c r="H2031"/>
  <c r="I2031"/>
  <c r="J2031"/>
  <c r="K2031"/>
  <c r="L2031"/>
  <c r="M2031"/>
  <c r="N2031"/>
  <c r="O2031"/>
  <c r="P2031"/>
  <c r="Q2031"/>
  <c r="R2031"/>
  <c r="S2031"/>
  <c r="T2031"/>
  <c r="U2031"/>
  <c r="V2031"/>
  <c r="W2031"/>
  <c r="F2031"/>
  <c r="D2026"/>
  <c r="D2029"/>
  <c r="D2030"/>
  <c r="D1947"/>
  <c r="C1947" s="1"/>
  <c r="D1948"/>
  <c r="C1948" s="1"/>
  <c r="D1953"/>
  <c r="C1953" s="1"/>
  <c r="D1969"/>
  <c r="C1969" s="1"/>
  <c r="D1970"/>
  <c r="C1970" s="1"/>
  <c r="D1980"/>
  <c r="D1981"/>
  <c r="D1982"/>
  <c r="D1984"/>
  <c r="D1985"/>
  <c r="D1986"/>
  <c r="D1987"/>
  <c r="D1989"/>
  <c r="D1990"/>
  <c r="D1991"/>
  <c r="D1992"/>
  <c r="D1993"/>
  <c r="D1994"/>
  <c r="D1995"/>
  <c r="C1995" s="1"/>
  <c r="D1996"/>
  <c r="C1996" s="1"/>
  <c r="D1997"/>
  <c r="C1997" s="1"/>
  <c r="D1998"/>
  <c r="C1998" s="1"/>
  <c r="D1999"/>
  <c r="C1999" s="1"/>
  <c r="D2000"/>
  <c r="C2000" s="1"/>
  <c r="D2002"/>
  <c r="C2002" s="1"/>
  <c r="D2003"/>
  <c r="C2003" s="1"/>
  <c r="D2004"/>
  <c r="C2004" s="1"/>
  <c r="D2005"/>
  <c r="C2005" s="1"/>
  <c r="D2006"/>
  <c r="C2006" s="1"/>
  <c r="D2007"/>
  <c r="C2007" s="1"/>
  <c r="D2008"/>
  <c r="C2008" s="1"/>
  <c r="D2009"/>
  <c r="C2009" s="1"/>
  <c r="D2011"/>
  <c r="C2011" s="1"/>
  <c r="D2012"/>
  <c r="C2012" s="1"/>
  <c r="D2013"/>
  <c r="D2023"/>
  <c r="C2023" s="1"/>
  <c r="D1926" l="1"/>
  <c r="C1926" s="1"/>
  <c r="D586" l="1"/>
  <c r="C586" s="1"/>
  <c r="D1930" l="1"/>
  <c r="C1930" s="1"/>
  <c r="E2026" l="1"/>
  <c r="C2026" s="1"/>
  <c r="E2030"/>
  <c r="C2030" s="1"/>
  <c r="C1107" l="1"/>
  <c r="C1117"/>
  <c r="L858" l="1"/>
  <c r="F858"/>
  <c r="G858"/>
  <c r="H858"/>
  <c r="I858"/>
  <c r="J858"/>
  <c r="K858"/>
  <c r="M858"/>
  <c r="N858"/>
  <c r="O858"/>
  <c r="P858"/>
  <c r="Q858"/>
  <c r="R858"/>
  <c r="S858"/>
  <c r="T858"/>
  <c r="U858"/>
  <c r="V858"/>
  <c r="W858"/>
  <c r="D1491" l="1"/>
  <c r="C1491" s="1"/>
  <c r="F1290" l="1"/>
  <c r="G1290"/>
  <c r="H1290"/>
  <c r="I1290"/>
  <c r="J1290"/>
  <c r="K1290"/>
  <c r="L1290"/>
  <c r="M1290"/>
  <c r="N1290"/>
  <c r="O1290"/>
  <c r="P1290"/>
  <c r="Q1290"/>
  <c r="R1290"/>
  <c r="S1290"/>
  <c r="T1290"/>
  <c r="U1290"/>
  <c r="V1290"/>
  <c r="W1290"/>
  <c r="C736" l="1"/>
  <c r="D1279" l="1"/>
  <c r="C1279" s="1"/>
  <c r="C721" l="1"/>
  <c r="C728" l="1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16"/>
  <c r="E546"/>
  <c r="F546"/>
  <c r="G546"/>
  <c r="H546"/>
  <c r="I546"/>
  <c r="J546"/>
  <c r="K546"/>
  <c r="L546"/>
  <c r="M546"/>
  <c r="N546"/>
  <c r="O546"/>
  <c r="P546"/>
  <c r="Q546"/>
  <c r="R546"/>
  <c r="S546"/>
  <c r="T546"/>
  <c r="U546"/>
  <c r="V546"/>
  <c r="W546"/>
  <c r="D546"/>
  <c r="C492"/>
  <c r="C493"/>
  <c r="C494"/>
  <c r="C495"/>
  <c r="C496"/>
  <c r="C497"/>
  <c r="C498"/>
  <c r="C499"/>
  <c r="C500"/>
  <c r="C501"/>
  <c r="C502"/>
  <c r="C503"/>
  <c r="C504"/>
  <c r="C505"/>
  <c r="C480"/>
  <c r="C481"/>
  <c r="C482"/>
  <c r="C483"/>
  <c r="C484"/>
  <c r="C485"/>
  <c r="C486"/>
  <c r="C487"/>
  <c r="C488"/>
  <c r="C489"/>
  <c r="C490"/>
  <c r="C475"/>
  <c r="C476"/>
  <c r="C477"/>
  <c r="C478"/>
  <c r="C479"/>
  <c r="C474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D506"/>
  <c r="F1069"/>
  <c r="G1069"/>
  <c r="H1069"/>
  <c r="I1069"/>
  <c r="J1069"/>
  <c r="K1069"/>
  <c r="L1069"/>
  <c r="M1069"/>
  <c r="N1069"/>
  <c r="O1069"/>
  <c r="P1069"/>
  <c r="Q1069"/>
  <c r="R1069"/>
  <c r="S1069"/>
  <c r="T1069"/>
  <c r="U1069"/>
  <c r="V1069"/>
  <c r="W1069"/>
  <c r="C506" l="1"/>
  <c r="F1219"/>
  <c r="G1219"/>
  <c r="H1219"/>
  <c r="I1219"/>
  <c r="J1219"/>
  <c r="K1219"/>
  <c r="L1219"/>
  <c r="M1219"/>
  <c r="N1219"/>
  <c r="O1219"/>
  <c r="P1219"/>
  <c r="Q1219"/>
  <c r="R1219"/>
  <c r="S1219"/>
  <c r="T1219"/>
  <c r="U1219"/>
  <c r="V1219"/>
  <c r="W1219"/>
  <c r="F1088"/>
  <c r="G1088"/>
  <c r="H1088"/>
  <c r="I1088"/>
  <c r="J1088"/>
  <c r="K1088"/>
  <c r="L1088"/>
  <c r="M1088"/>
  <c r="N1088"/>
  <c r="O1088"/>
  <c r="P1088"/>
  <c r="Q1088"/>
  <c r="R1088"/>
  <c r="S1088"/>
  <c r="T1088"/>
  <c r="U1088"/>
  <c r="V1088"/>
  <c r="W1088"/>
  <c r="D561" l="1"/>
  <c r="D2051" l="1"/>
  <c r="D2050"/>
  <c r="D2049"/>
  <c r="D2048"/>
  <c r="D2047"/>
  <c r="D2046"/>
  <c r="D2043"/>
  <c r="D2038"/>
  <c r="D2037"/>
  <c r="D2036"/>
  <c r="D2033"/>
  <c r="E2013"/>
  <c r="C2013" s="1"/>
  <c r="E1994"/>
  <c r="C1994" s="1"/>
  <c r="E1993"/>
  <c r="C1993" s="1"/>
  <c r="E1992"/>
  <c r="C1992" s="1"/>
  <c r="E1991"/>
  <c r="C1991" s="1"/>
  <c r="E1990"/>
  <c r="C1990" s="1"/>
  <c r="E1989"/>
  <c r="C1989" s="1"/>
  <c r="E1987"/>
  <c r="C1987" s="1"/>
  <c r="E1986"/>
  <c r="C1986" s="1"/>
  <c r="E1985"/>
  <c r="C1985" s="1"/>
  <c r="E1984"/>
  <c r="C1984" s="1"/>
  <c r="E1982"/>
  <c r="C1982" s="1"/>
  <c r="E1981"/>
  <c r="C1981" s="1"/>
  <c r="E1980"/>
  <c r="C1980" s="1"/>
  <c r="D1946"/>
  <c r="C1946" s="1"/>
  <c r="D1945"/>
  <c r="C1945" s="1"/>
  <c r="D1943"/>
  <c r="C1943" s="1"/>
  <c r="D1942"/>
  <c r="C1942" s="1"/>
  <c r="E1941"/>
  <c r="D1941"/>
  <c r="E1940"/>
  <c r="D1940"/>
  <c r="D1939"/>
  <c r="C1939" s="1"/>
  <c r="D1935"/>
  <c r="C1935" s="1"/>
  <c r="D1932"/>
  <c r="C1932" s="1"/>
  <c r="D1923"/>
  <c r="D1922"/>
  <c r="D1921"/>
  <c r="D1918"/>
  <c r="D1916"/>
  <c r="D1915"/>
  <c r="D1914"/>
  <c r="D1913"/>
  <c r="W1910"/>
  <c r="V1910"/>
  <c r="U1910"/>
  <c r="T1910"/>
  <c r="S1910"/>
  <c r="R1910"/>
  <c r="Q1910"/>
  <c r="P1910"/>
  <c r="O1910"/>
  <c r="N1910"/>
  <c r="M1910"/>
  <c r="L1910"/>
  <c r="K1910"/>
  <c r="J1910"/>
  <c r="I1910"/>
  <c r="H1910"/>
  <c r="G1910"/>
  <c r="F1910"/>
  <c r="D1909"/>
  <c r="D1908"/>
  <c r="D1907"/>
  <c r="D1906"/>
  <c r="D1905"/>
  <c r="D1904"/>
  <c r="D1903"/>
  <c r="D1902"/>
  <c r="D1901"/>
  <c r="D1900"/>
  <c r="D1899"/>
  <c r="D1898"/>
  <c r="D1897"/>
  <c r="D1896"/>
  <c r="D1895"/>
  <c r="D1893"/>
  <c r="E1892"/>
  <c r="D1892"/>
  <c r="E1891"/>
  <c r="D1891"/>
  <c r="E1890"/>
  <c r="D1890"/>
  <c r="E1889"/>
  <c r="D1889"/>
  <c r="E1888"/>
  <c r="D1888"/>
  <c r="E1887"/>
  <c r="D1887"/>
  <c r="E1886"/>
  <c r="D1886"/>
  <c r="E1884"/>
  <c r="D1884"/>
  <c r="E1883"/>
  <c r="D1883"/>
  <c r="E1879"/>
  <c r="D1879"/>
  <c r="E1878"/>
  <c r="D1878"/>
  <c r="D1875"/>
  <c r="D1868"/>
  <c r="D1867"/>
  <c r="D1866"/>
  <c r="D1865"/>
  <c r="D1864"/>
  <c r="D1863"/>
  <c r="D1856"/>
  <c r="D1855"/>
  <c r="D1854"/>
  <c r="D1853"/>
  <c r="D1852"/>
  <c r="D1851"/>
  <c r="D1850"/>
  <c r="D1849"/>
  <c r="D1848"/>
  <c r="D1847"/>
  <c r="D1846"/>
  <c r="D1845"/>
  <c r="D1843"/>
  <c r="D1842"/>
  <c r="D1841"/>
  <c r="D1837"/>
  <c r="D1836"/>
  <c r="D1835"/>
  <c r="D1834"/>
  <c r="D1833"/>
  <c r="D1832"/>
  <c r="D1826"/>
  <c r="D1825"/>
  <c r="D1824"/>
  <c r="D1821"/>
  <c r="D1819"/>
  <c r="D1818"/>
  <c r="D1817"/>
  <c r="D1816"/>
  <c r="D1811"/>
  <c r="D1808"/>
  <c r="E1804"/>
  <c r="D1804"/>
  <c r="D1803"/>
  <c r="C1803" s="1"/>
  <c r="D1793"/>
  <c r="D1790"/>
  <c r="D1789"/>
  <c r="E1788"/>
  <c r="D1788"/>
  <c r="E1781"/>
  <c r="D1781"/>
  <c r="E1780"/>
  <c r="D1780"/>
  <c r="D1773"/>
  <c r="D1772"/>
  <c r="D1771"/>
  <c r="D1768"/>
  <c r="D1767"/>
  <c r="D1766"/>
  <c r="D1765"/>
  <c r="D1764"/>
  <c r="D1762"/>
  <c r="D1761"/>
  <c r="D1760"/>
  <c r="D1759"/>
  <c r="D1756"/>
  <c r="D1755"/>
  <c r="D1748"/>
  <c r="D1742"/>
  <c r="D1741"/>
  <c r="D1740"/>
  <c r="D1737"/>
  <c r="D1730"/>
  <c r="D1726"/>
  <c r="D1725"/>
  <c r="D1723"/>
  <c r="D1722"/>
  <c r="D1714"/>
  <c r="D1709"/>
  <c r="D1708"/>
  <c r="C1708" s="1"/>
  <c r="D1704"/>
  <c r="E1702"/>
  <c r="D1702"/>
  <c r="E1700"/>
  <c r="D1700"/>
  <c r="E1698"/>
  <c r="D1698"/>
  <c r="E1697"/>
  <c r="D1697"/>
  <c r="D1696"/>
  <c r="D1694"/>
  <c r="D1693"/>
  <c r="E1692"/>
  <c r="D1692"/>
  <c r="E1691"/>
  <c r="D1691"/>
  <c r="D1688"/>
  <c r="D1687"/>
  <c r="D1686"/>
  <c r="D1679"/>
  <c r="D1677"/>
  <c r="D1676"/>
  <c r="D1675"/>
  <c r="D1673"/>
  <c r="D1671"/>
  <c r="D1664"/>
  <c r="E1663"/>
  <c r="D1663"/>
  <c r="D1661"/>
  <c r="D1660"/>
  <c r="D1659"/>
  <c r="D1657"/>
  <c r="D1655"/>
  <c r="D1654"/>
  <c r="D1653"/>
  <c r="D1652"/>
  <c r="D1651"/>
  <c r="D1650"/>
  <c r="E1649"/>
  <c r="D1649"/>
  <c r="E1648"/>
  <c r="D1648"/>
  <c r="E1647"/>
  <c r="D1647"/>
  <c r="D1646"/>
  <c r="D1637"/>
  <c r="D1636"/>
  <c r="D1635"/>
  <c r="D1634"/>
  <c r="D1633"/>
  <c r="D1631"/>
  <c r="E1626"/>
  <c r="D1626"/>
  <c r="D1624"/>
  <c r="D1622"/>
  <c r="D1621"/>
  <c r="D1620"/>
  <c r="D1619"/>
  <c r="E1618"/>
  <c r="D1618"/>
  <c r="D1615"/>
  <c r="D1614"/>
  <c r="D1613"/>
  <c r="E1610"/>
  <c r="D1610"/>
  <c r="D1604"/>
  <c r="D1598"/>
  <c r="D1596"/>
  <c r="D1595"/>
  <c r="D1594"/>
  <c r="D1593"/>
  <c r="D1592"/>
  <c r="D1590"/>
  <c r="D1589"/>
  <c r="D1584"/>
  <c r="D1583"/>
  <c r="D1582"/>
  <c r="D1575"/>
  <c r="D1569"/>
  <c r="D1568"/>
  <c r="D1567"/>
  <c r="D1566"/>
  <c r="D1554"/>
  <c r="D1553"/>
  <c r="D1552"/>
  <c r="D1551"/>
  <c r="D1548"/>
  <c r="D1547"/>
  <c r="D1546"/>
  <c r="D1545"/>
  <c r="D1544"/>
  <c r="D1540"/>
  <c r="D1538"/>
  <c r="D1537"/>
  <c r="D1535"/>
  <c r="C1535" s="1"/>
  <c r="D1533"/>
  <c r="D1532"/>
  <c r="D1530"/>
  <c r="D1529"/>
  <c r="W1526"/>
  <c r="V1526"/>
  <c r="U1526"/>
  <c r="T1526"/>
  <c r="S1526"/>
  <c r="R1526"/>
  <c r="Q1526"/>
  <c r="P1526"/>
  <c r="O1526"/>
  <c r="N1526"/>
  <c r="M1526"/>
  <c r="L1526"/>
  <c r="K1526"/>
  <c r="J1526"/>
  <c r="I1526"/>
  <c r="H1526"/>
  <c r="G1526"/>
  <c r="F1526"/>
  <c r="D1525"/>
  <c r="D1524"/>
  <c r="D1523"/>
  <c r="D1520"/>
  <c r="D1519"/>
  <c r="D1518"/>
  <c r="D1514"/>
  <c r="D1513"/>
  <c r="D1512"/>
  <c r="D1511"/>
  <c r="D1510"/>
  <c r="D1509"/>
  <c r="D1508"/>
  <c r="D1507"/>
  <c r="D1506"/>
  <c r="D1505"/>
  <c r="D1502"/>
  <c r="E1501"/>
  <c r="D1501"/>
  <c r="D1499"/>
  <c r="D1498"/>
  <c r="D1497"/>
  <c r="D1496"/>
  <c r="D1495"/>
  <c r="D1494"/>
  <c r="D1490"/>
  <c r="D1489"/>
  <c r="D1488"/>
  <c r="D1487"/>
  <c r="D1486"/>
  <c r="D1485"/>
  <c r="D1484"/>
  <c r="D1483"/>
  <c r="D1482"/>
  <c r="D1477"/>
  <c r="D1476"/>
  <c r="D1475"/>
  <c r="D1474"/>
  <c r="D1473"/>
  <c r="D1472"/>
  <c r="D1471"/>
  <c r="D1470"/>
  <c r="D1469"/>
  <c r="D1468"/>
  <c r="D1466"/>
  <c r="D1457"/>
  <c r="D1456"/>
  <c r="D1455"/>
  <c r="D1454"/>
  <c r="D1448"/>
  <c r="D1447"/>
  <c r="D1443"/>
  <c r="D1438"/>
  <c r="D1437"/>
  <c r="D1436"/>
  <c r="D1430"/>
  <c r="D1429"/>
  <c r="D1424"/>
  <c r="D1423"/>
  <c r="D1421"/>
  <c r="D1420"/>
  <c r="D1419"/>
  <c r="D1416"/>
  <c r="D1408"/>
  <c r="W1404"/>
  <c r="V1404"/>
  <c r="U1404"/>
  <c r="T1404"/>
  <c r="S1404"/>
  <c r="R1404"/>
  <c r="Q1404"/>
  <c r="P1404"/>
  <c r="O1404"/>
  <c r="N1404"/>
  <c r="M1404"/>
  <c r="L1404"/>
  <c r="K1404"/>
  <c r="J1404"/>
  <c r="I1404"/>
  <c r="H1404"/>
  <c r="G1404"/>
  <c r="F1404"/>
  <c r="D1401"/>
  <c r="D1400"/>
  <c r="D1399"/>
  <c r="E1398"/>
  <c r="D1396"/>
  <c r="D1395"/>
  <c r="D1394"/>
  <c r="D1393"/>
  <c r="W1391"/>
  <c r="V1391"/>
  <c r="U1391"/>
  <c r="T1391"/>
  <c r="S1391"/>
  <c r="R1391"/>
  <c r="Q1391"/>
  <c r="P1391"/>
  <c r="O1391"/>
  <c r="N1391"/>
  <c r="M1391"/>
  <c r="L1391"/>
  <c r="K1391"/>
  <c r="J1391"/>
  <c r="I1391"/>
  <c r="H1391"/>
  <c r="G1391"/>
  <c r="F1391"/>
  <c r="D1390"/>
  <c r="C1390" s="1"/>
  <c r="D1389"/>
  <c r="C1389" s="1"/>
  <c r="D1386"/>
  <c r="C1386" s="1"/>
  <c r="D1385"/>
  <c r="C1385" s="1"/>
  <c r="D1383"/>
  <c r="C1383" s="1"/>
  <c r="D1380"/>
  <c r="C1380" s="1"/>
  <c r="D1378"/>
  <c r="C1378" s="1"/>
  <c r="D1373"/>
  <c r="C1373" s="1"/>
  <c r="D1372"/>
  <c r="C1372" s="1"/>
  <c r="D1371"/>
  <c r="C1371" s="1"/>
  <c r="D1370"/>
  <c r="C1370" s="1"/>
  <c r="D1369"/>
  <c r="C1369" s="1"/>
  <c r="D1367"/>
  <c r="C1367" s="1"/>
  <c r="E1353"/>
  <c r="D1353"/>
  <c r="D1289"/>
  <c r="D1285"/>
  <c r="D1284"/>
  <c r="D1283"/>
  <c r="D1282"/>
  <c r="D1281"/>
  <c r="D1280"/>
  <c r="D1278"/>
  <c r="D1277"/>
  <c r="D1276"/>
  <c r="D1275"/>
  <c r="D1274"/>
  <c r="D1272"/>
  <c r="D1269"/>
  <c r="D1268"/>
  <c r="D1266"/>
  <c r="D1265"/>
  <c r="D1263"/>
  <c r="D1262"/>
  <c r="D1260"/>
  <c r="D1259"/>
  <c r="D1258"/>
  <c r="D1255"/>
  <c r="D1252"/>
  <c r="D1251"/>
  <c r="D1250"/>
  <c r="D1249"/>
  <c r="D1236"/>
  <c r="D1229"/>
  <c r="D1228"/>
  <c r="D1226"/>
  <c r="D1225"/>
  <c r="D1224"/>
  <c r="D1223"/>
  <c r="D1216"/>
  <c r="A1213"/>
  <c r="C1198"/>
  <c r="W1190"/>
  <c r="V1190"/>
  <c r="U1190"/>
  <c r="T1190"/>
  <c r="S1190"/>
  <c r="R1190"/>
  <c r="Q1190"/>
  <c r="P1190"/>
  <c r="O1190"/>
  <c r="N1190"/>
  <c r="M1190"/>
  <c r="L1190"/>
  <c r="K1190"/>
  <c r="J1190"/>
  <c r="I1190"/>
  <c r="H1190"/>
  <c r="G1190"/>
  <c r="F1190"/>
  <c r="D1184"/>
  <c r="D1183"/>
  <c r="D1181"/>
  <c r="D1178"/>
  <c r="D1173"/>
  <c r="D1170"/>
  <c r="D1166"/>
  <c r="D1165"/>
  <c r="D1157"/>
  <c r="D1151"/>
  <c r="D1149"/>
  <c r="D1147"/>
  <c r="D1144"/>
  <c r="D1140"/>
  <c r="D1139"/>
  <c r="D1128"/>
  <c r="D1126"/>
  <c r="D1123"/>
  <c r="D1121"/>
  <c r="D1113"/>
  <c r="D1109"/>
  <c r="D1108"/>
  <c r="D1105"/>
  <c r="D1102"/>
  <c r="D1085"/>
  <c r="C1085" s="1"/>
  <c r="D1084"/>
  <c r="C1084" s="1"/>
  <c r="C1081"/>
  <c r="D1073"/>
  <c r="C1072"/>
  <c r="C1071"/>
  <c r="C1066"/>
  <c r="C1065"/>
  <c r="C1064"/>
  <c r="C1063"/>
  <c r="C1062"/>
  <c r="C1061"/>
  <c r="C1060"/>
  <c r="C1059"/>
  <c r="C1058"/>
  <c r="C1057"/>
  <c r="C1055"/>
  <c r="C1053"/>
  <c r="C1052"/>
  <c r="C1049"/>
  <c r="C1048"/>
  <c r="W1044"/>
  <c r="V1044"/>
  <c r="U1044"/>
  <c r="T1044"/>
  <c r="S1044"/>
  <c r="R1044"/>
  <c r="Q1044"/>
  <c r="P1044"/>
  <c r="O1044"/>
  <c r="N1044"/>
  <c r="M1044"/>
  <c r="L1044"/>
  <c r="K1044"/>
  <c r="J1044"/>
  <c r="I1044"/>
  <c r="H1044"/>
  <c r="G1044"/>
  <c r="F1044"/>
  <c r="D1040"/>
  <c r="D1039"/>
  <c r="D1037"/>
  <c r="D1036"/>
  <c r="D1035"/>
  <c r="D1034"/>
  <c r="D1033"/>
  <c r="D1032"/>
  <c r="D1031"/>
  <c r="D1030"/>
  <c r="D1028"/>
  <c r="D1027"/>
  <c r="D1026"/>
  <c r="D1024"/>
  <c r="D1023"/>
  <c r="D1022"/>
  <c r="D1021"/>
  <c r="D1020"/>
  <c r="D1019"/>
  <c r="D1018"/>
  <c r="D1017"/>
  <c r="D1012"/>
  <c r="D1011"/>
  <c r="D1009"/>
  <c r="D1008"/>
  <c r="D1007"/>
  <c r="D1006"/>
  <c r="D1005"/>
  <c r="D1003"/>
  <c r="D1002"/>
  <c r="D1000"/>
  <c r="D999"/>
  <c r="D998"/>
  <c r="D996"/>
  <c r="D991"/>
  <c r="D990"/>
  <c r="D989"/>
  <c r="D987"/>
  <c r="D986"/>
  <c r="D985"/>
  <c r="D984"/>
  <c r="D983"/>
  <c r="D982"/>
  <c r="D981"/>
  <c r="D980"/>
  <c r="D979"/>
  <c r="D978"/>
  <c r="D976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5"/>
  <c r="D954"/>
  <c r="D950"/>
  <c r="D949"/>
  <c r="D946"/>
  <c r="D945"/>
  <c r="D944"/>
  <c r="D943"/>
  <c r="D941"/>
  <c r="D940"/>
  <c r="D939"/>
  <c r="D938"/>
  <c r="D937"/>
  <c r="D936"/>
  <c r="D935"/>
  <c r="D934"/>
  <c r="D933"/>
  <c r="D932"/>
  <c r="D931"/>
  <c r="D929"/>
  <c r="D927"/>
  <c r="D922"/>
  <c r="D921"/>
  <c r="D919"/>
  <c r="D918"/>
  <c r="D916"/>
  <c r="D915"/>
  <c r="D914"/>
  <c r="C913"/>
  <c r="D912"/>
  <c r="D911"/>
  <c r="C911" s="1"/>
  <c r="D910"/>
  <c r="D909"/>
  <c r="D904"/>
  <c r="D903"/>
  <c r="D902"/>
  <c r="D901"/>
  <c r="D900"/>
  <c r="D899"/>
  <c r="W897"/>
  <c r="V897"/>
  <c r="U897"/>
  <c r="T897"/>
  <c r="S897"/>
  <c r="R897"/>
  <c r="Q897"/>
  <c r="P897"/>
  <c r="O897"/>
  <c r="N897"/>
  <c r="M897"/>
  <c r="L897"/>
  <c r="K897"/>
  <c r="J897"/>
  <c r="I897"/>
  <c r="H897"/>
  <c r="G897"/>
  <c r="F897"/>
  <c r="D896"/>
  <c r="D895"/>
  <c r="D894"/>
  <c r="D893"/>
  <c r="D892"/>
  <c r="D891"/>
  <c r="D890"/>
  <c r="D886"/>
  <c r="D885"/>
  <c r="D884"/>
  <c r="D883"/>
  <c r="D881"/>
  <c r="D880"/>
  <c r="D878"/>
  <c r="D877"/>
  <c r="D876"/>
  <c r="D874"/>
  <c r="W850"/>
  <c r="V850"/>
  <c r="U850"/>
  <c r="T850"/>
  <c r="S850"/>
  <c r="R850"/>
  <c r="Q850"/>
  <c r="P850"/>
  <c r="O850"/>
  <c r="N850"/>
  <c r="M850"/>
  <c r="L850"/>
  <c r="K850"/>
  <c r="J850"/>
  <c r="I850"/>
  <c r="H850"/>
  <c r="G850"/>
  <c r="F850"/>
  <c r="W846"/>
  <c r="V846"/>
  <c r="U846"/>
  <c r="T846"/>
  <c r="S846"/>
  <c r="R846"/>
  <c r="Q846"/>
  <c r="P846"/>
  <c r="O846"/>
  <c r="N846"/>
  <c r="M846"/>
  <c r="L846"/>
  <c r="K846"/>
  <c r="J846"/>
  <c r="I846"/>
  <c r="H846"/>
  <c r="G846"/>
  <c r="F846"/>
  <c r="D834"/>
  <c r="C834" s="1"/>
  <c r="D827"/>
  <c r="C827" s="1"/>
  <c r="W824"/>
  <c r="V824"/>
  <c r="U824"/>
  <c r="T824"/>
  <c r="S824"/>
  <c r="R824"/>
  <c r="Q824"/>
  <c r="P824"/>
  <c r="O824"/>
  <c r="N824"/>
  <c r="M824"/>
  <c r="L824"/>
  <c r="K824"/>
  <c r="J824"/>
  <c r="I824"/>
  <c r="H824"/>
  <c r="G824"/>
  <c r="F824"/>
  <c r="W818"/>
  <c r="V818"/>
  <c r="U818"/>
  <c r="T818"/>
  <c r="S818"/>
  <c r="R818"/>
  <c r="Q818"/>
  <c r="P818"/>
  <c r="O818"/>
  <c r="N818"/>
  <c r="M818"/>
  <c r="L818"/>
  <c r="K818"/>
  <c r="J818"/>
  <c r="I818"/>
  <c r="H818"/>
  <c r="G818"/>
  <c r="F818"/>
  <c r="C814"/>
  <c r="C811"/>
  <c r="D810"/>
  <c r="C810" s="1"/>
  <c r="D799"/>
  <c r="D797"/>
  <c r="C792"/>
  <c r="D790"/>
  <c r="D789"/>
  <c r="D787"/>
  <c r="C786"/>
  <c r="D770"/>
  <c r="D769"/>
  <c r="C767"/>
  <c r="C765"/>
  <c r="D759"/>
  <c r="D758"/>
  <c r="W750"/>
  <c r="V750"/>
  <c r="U750"/>
  <c r="T750"/>
  <c r="S750"/>
  <c r="R750"/>
  <c r="Q750"/>
  <c r="P750"/>
  <c r="O750"/>
  <c r="N750"/>
  <c r="M750"/>
  <c r="L750"/>
  <c r="K750"/>
  <c r="J750"/>
  <c r="I750"/>
  <c r="H750"/>
  <c r="G750"/>
  <c r="F750"/>
  <c r="C747"/>
  <c r="C742"/>
  <c r="C741"/>
  <c r="W733"/>
  <c r="V733"/>
  <c r="U733"/>
  <c r="T733"/>
  <c r="S733"/>
  <c r="R733"/>
  <c r="Q733"/>
  <c r="P733"/>
  <c r="O733"/>
  <c r="N733"/>
  <c r="M733"/>
  <c r="L733"/>
  <c r="K733"/>
  <c r="J733"/>
  <c r="I733"/>
  <c r="H733"/>
  <c r="G733"/>
  <c r="F733"/>
  <c r="C732"/>
  <c r="C731"/>
  <c r="C730"/>
  <c r="C725"/>
  <c r="C723"/>
  <c r="D722"/>
  <c r="D720"/>
  <c r="C719"/>
  <c r="D715"/>
  <c r="C715" s="1"/>
  <c r="D713"/>
  <c r="D712"/>
  <c r="D710"/>
  <c r="D709"/>
  <c r="D708"/>
  <c r="D707"/>
  <c r="D706"/>
  <c r="D705"/>
  <c r="C704"/>
  <c r="D703"/>
  <c r="D702"/>
  <c r="D701"/>
  <c r="C698"/>
  <c r="C696"/>
  <c r="C694"/>
  <c r="C691"/>
  <c r="C690"/>
  <c r="C686"/>
  <c r="W675"/>
  <c r="V675"/>
  <c r="U675"/>
  <c r="T675"/>
  <c r="S675"/>
  <c r="R675"/>
  <c r="Q675"/>
  <c r="P675"/>
  <c r="O675"/>
  <c r="N675"/>
  <c r="M675"/>
  <c r="L675"/>
  <c r="K675"/>
  <c r="J675"/>
  <c r="I675"/>
  <c r="H675"/>
  <c r="G675"/>
  <c r="F675"/>
  <c r="C673"/>
  <c r="C672"/>
  <c r="C671"/>
  <c r="C670"/>
  <c r="C669"/>
  <c r="C667"/>
  <c r="C666"/>
  <c r="C665"/>
  <c r="C664"/>
  <c r="C662"/>
  <c r="C661"/>
  <c r="C657"/>
  <c r="C656"/>
  <c r="C653"/>
  <c r="W651"/>
  <c r="V651"/>
  <c r="U651"/>
  <c r="T651"/>
  <c r="S651"/>
  <c r="R651"/>
  <c r="Q651"/>
  <c r="P651"/>
  <c r="O651"/>
  <c r="N651"/>
  <c r="M651"/>
  <c r="L651"/>
  <c r="K651"/>
  <c r="J651"/>
  <c r="I651"/>
  <c r="H651"/>
  <c r="G651"/>
  <c r="F651"/>
  <c r="C645"/>
  <c r="C644"/>
  <c r="C643"/>
  <c r="C642"/>
  <c r="C641"/>
  <c r="C639"/>
  <c r="C638"/>
  <c r="C637"/>
  <c r="C635"/>
  <c r="C634"/>
  <c r="C632"/>
  <c r="C630"/>
  <c r="C629"/>
  <c r="C628"/>
  <c r="W626"/>
  <c r="V626"/>
  <c r="U626"/>
  <c r="T626"/>
  <c r="S626"/>
  <c r="R626"/>
  <c r="Q626"/>
  <c r="P626"/>
  <c r="O626"/>
  <c r="N626"/>
  <c r="M626"/>
  <c r="L626"/>
  <c r="K626"/>
  <c r="J626"/>
  <c r="I626"/>
  <c r="H626"/>
  <c r="G626"/>
  <c r="F626"/>
  <c r="D622"/>
  <c r="D616"/>
  <c r="C615"/>
  <c r="D614"/>
  <c r="C609"/>
  <c r="D610"/>
  <c r="C607"/>
  <c r="C604"/>
  <c r="C602"/>
  <c r="D601"/>
  <c r="C600"/>
  <c r="C599"/>
  <c r="D598"/>
  <c r="W595"/>
  <c r="V595"/>
  <c r="U595"/>
  <c r="T595"/>
  <c r="S595"/>
  <c r="R595"/>
  <c r="Q595"/>
  <c r="P595"/>
  <c r="O595"/>
  <c r="N595"/>
  <c r="M595"/>
  <c r="L595"/>
  <c r="K595"/>
  <c r="J595"/>
  <c r="I595"/>
  <c r="H595"/>
  <c r="G595"/>
  <c r="F595"/>
  <c r="C594"/>
  <c r="C593"/>
  <c r="C588"/>
  <c r="C587"/>
  <c r="D585"/>
  <c r="C585" s="1"/>
  <c r="C583"/>
  <c r="C582"/>
  <c r="C581"/>
  <c r="C580"/>
  <c r="C579"/>
  <c r="C578"/>
  <c r="C577"/>
  <c r="C576"/>
  <c r="D575"/>
  <c r="C575" s="1"/>
  <c r="C574"/>
  <c r="W569"/>
  <c r="V569"/>
  <c r="T569"/>
  <c r="S569"/>
  <c r="R569"/>
  <c r="Q569"/>
  <c r="P569"/>
  <c r="O569"/>
  <c r="N569"/>
  <c r="M569"/>
  <c r="L569"/>
  <c r="K569"/>
  <c r="J569"/>
  <c r="I569"/>
  <c r="H569"/>
  <c r="G569"/>
  <c r="F569"/>
  <c r="D567"/>
  <c r="C1940" l="1"/>
  <c r="C1941"/>
  <c r="C1353"/>
  <c r="D1556"/>
  <c r="C2033"/>
  <c r="D2040"/>
  <c r="E1237"/>
  <c r="D1839"/>
  <c r="E1839"/>
  <c r="D1237"/>
  <c r="D1044"/>
  <c r="D1247"/>
  <c r="D1570"/>
  <c r="D1859"/>
  <c r="D1549"/>
  <c r="C1549" s="1"/>
  <c r="E1859"/>
  <c r="E1521"/>
  <c r="D1521"/>
  <c r="E1247"/>
  <c r="E1607"/>
  <c r="D1607"/>
  <c r="D2052"/>
  <c r="C2052" s="1"/>
  <c r="C573"/>
  <c r="D589"/>
  <c r="C589" s="1"/>
  <c r="E1044"/>
  <c r="C1633"/>
  <c r="D1323"/>
  <c r="C1323" s="1"/>
  <c r="E1199"/>
  <c r="E1099"/>
  <c r="D1199"/>
  <c r="D1099"/>
  <c r="D1924"/>
  <c r="D2031"/>
  <c r="D1563"/>
  <c r="E1563"/>
  <c r="C2051"/>
  <c r="E1910"/>
  <c r="E870"/>
  <c r="D870"/>
  <c r="E858"/>
  <c r="E1290"/>
  <c r="C679"/>
  <c r="C746"/>
  <c r="C1636"/>
  <c r="C1917"/>
  <c r="E850"/>
  <c r="E1219"/>
  <c r="D858"/>
  <c r="F1213"/>
  <c r="J1213"/>
  <c r="C1891"/>
  <c r="C1907"/>
  <c r="C1918"/>
  <c r="C789"/>
  <c r="C791"/>
  <c r="C808"/>
  <c r="C1002"/>
  <c r="C1225"/>
  <c r="C1275"/>
  <c r="C1284"/>
  <c r="C1408"/>
  <c r="C1448"/>
  <c r="C1477"/>
  <c r="C1482"/>
  <c r="C1529"/>
  <c r="C1545"/>
  <c r="C1558"/>
  <c r="C1569"/>
  <c r="C1622"/>
  <c r="C1631"/>
  <c r="C1634"/>
  <c r="C1743"/>
  <c r="C1817"/>
  <c r="C608"/>
  <c r="C618"/>
  <c r="C620"/>
  <c r="C692"/>
  <c r="C711"/>
  <c r="C729"/>
  <c r="C759"/>
  <c r="C760"/>
  <c r="C772"/>
  <c r="C776"/>
  <c r="C779"/>
  <c r="C780"/>
  <c r="C800"/>
  <c r="C804"/>
  <c r="C806"/>
  <c r="C813"/>
  <c r="C817"/>
  <c r="C822"/>
  <c r="C823"/>
  <c r="C929"/>
  <c r="C933"/>
  <c r="C935"/>
  <c r="C939"/>
  <c r="C943"/>
  <c r="C951"/>
  <c r="C960"/>
  <c r="C964"/>
  <c r="C968"/>
  <c r="C972"/>
  <c r="C976"/>
  <c r="C980"/>
  <c r="C984"/>
  <c r="C1447"/>
  <c r="C1476"/>
  <c r="C1505"/>
  <c r="C1506"/>
  <c r="C1514"/>
  <c r="C1546"/>
  <c r="C1575"/>
  <c r="C1650"/>
  <c r="C1654"/>
  <c r="C1657"/>
  <c r="C1677"/>
  <c r="C1688"/>
  <c r="C1700"/>
  <c r="C1742"/>
  <c r="C1768"/>
  <c r="C1845"/>
  <c r="C1852"/>
  <c r="C1856"/>
  <c r="C1867"/>
  <c r="C1887"/>
  <c r="C1889"/>
  <c r="C2043"/>
  <c r="C936"/>
  <c r="C940"/>
  <c r="C944"/>
  <c r="C948"/>
  <c r="C952"/>
  <c r="C1395"/>
  <c r="C1400"/>
  <c r="C1430"/>
  <c r="C1439"/>
  <c r="C1443"/>
  <c r="C1469"/>
  <c r="C1473"/>
  <c r="C1475"/>
  <c r="C1497"/>
  <c r="C1538"/>
  <c r="C1544"/>
  <c r="C1566"/>
  <c r="C1568"/>
  <c r="C1573"/>
  <c r="C1659"/>
  <c r="C1698"/>
  <c r="C1789"/>
  <c r="C1804"/>
  <c r="C1811"/>
  <c r="C1833"/>
  <c r="C1837"/>
  <c r="C1842"/>
  <c r="C1844"/>
  <c r="C1864"/>
  <c r="C1906"/>
  <c r="C955"/>
  <c r="C1228"/>
  <c r="C1610"/>
  <c r="C1692"/>
  <c r="C1694"/>
  <c r="C1697"/>
  <c r="C1816"/>
  <c r="C1843"/>
  <c r="C1903"/>
  <c r="C1905"/>
  <c r="C740"/>
  <c r="C1003"/>
  <c r="C1047"/>
  <c r="C1216"/>
  <c r="C1218"/>
  <c r="C1226"/>
  <c r="C1274"/>
  <c r="H1213"/>
  <c r="C1523"/>
  <c r="C1525"/>
  <c r="C1592"/>
  <c r="C1596"/>
  <c r="C1604"/>
  <c r="C1635"/>
  <c r="C1660"/>
  <c r="C1724"/>
  <c r="C1737"/>
  <c r="C1741"/>
  <c r="C1760"/>
  <c r="C1765"/>
  <c r="C1767"/>
  <c r="C1890"/>
  <c r="C1914"/>
  <c r="C1916"/>
  <c r="C2036"/>
  <c r="C2038"/>
  <c r="D733"/>
  <c r="C1007"/>
  <c r="C1021"/>
  <c r="C1025"/>
  <c r="C678"/>
  <c r="C702"/>
  <c r="C752"/>
  <c r="C756"/>
  <c r="C758"/>
  <c r="C807"/>
  <c r="C812"/>
  <c r="C816"/>
  <c r="C821"/>
  <c r="C996"/>
  <c r="C1000"/>
  <c r="C1001"/>
  <c r="C1262"/>
  <c r="C1268"/>
  <c r="C1272"/>
  <c r="C1012"/>
  <c r="C1017"/>
  <c r="C597"/>
  <c r="C621"/>
  <c r="C567"/>
  <c r="C613"/>
  <c r="C625"/>
  <c r="C683"/>
  <c r="C685"/>
  <c r="C700"/>
  <c r="C707"/>
  <c r="C709"/>
  <c r="C710"/>
  <c r="C716"/>
  <c r="C718"/>
  <c r="C735"/>
  <c r="C738"/>
  <c r="C739"/>
  <c r="C749"/>
  <c r="C764"/>
  <c r="C768"/>
  <c r="C770"/>
  <c r="C771"/>
  <c r="C784"/>
  <c r="C796"/>
  <c r="C798"/>
  <c r="C799"/>
  <c r="C828"/>
  <c r="C830"/>
  <c r="C831"/>
  <c r="C837"/>
  <c r="C841"/>
  <c r="C854"/>
  <c r="C877"/>
  <c r="C881"/>
  <c r="C885"/>
  <c r="C889"/>
  <c r="C893"/>
  <c r="C900"/>
  <c r="C904"/>
  <c r="C910"/>
  <c r="C915"/>
  <c r="C916"/>
  <c r="C919"/>
  <c r="C920"/>
  <c r="C923"/>
  <c r="C924"/>
  <c r="C927"/>
  <c r="C928"/>
  <c r="C989"/>
  <c r="C991"/>
  <c r="C995"/>
  <c r="C1030"/>
  <c r="C1032"/>
  <c r="C1033"/>
  <c r="C1036"/>
  <c r="C1037"/>
  <c r="C1040"/>
  <c r="C1043"/>
  <c r="C1056"/>
  <c r="E1088"/>
  <c r="C1092"/>
  <c r="C1096"/>
  <c r="C1101"/>
  <c r="C1105"/>
  <c r="C1110"/>
  <c r="C1114"/>
  <c r="C1120"/>
  <c r="C1124"/>
  <c r="C1127"/>
  <c r="C1131"/>
  <c r="C1135"/>
  <c r="C1139"/>
  <c r="C1142"/>
  <c r="C1145"/>
  <c r="C1149"/>
  <c r="C1153"/>
  <c r="C1157"/>
  <c r="C1162"/>
  <c r="C1167"/>
  <c r="C1170"/>
  <c r="C1174"/>
  <c r="C1178"/>
  <c r="C1181"/>
  <c r="C1185"/>
  <c r="C1189"/>
  <c r="C1249"/>
  <c r="C1251"/>
  <c r="C1252"/>
  <c r="C1259"/>
  <c r="C1260"/>
  <c r="C1280"/>
  <c r="C1282"/>
  <c r="C1283"/>
  <c r="G1213"/>
  <c r="I1213"/>
  <c r="K1213"/>
  <c r="M1213"/>
  <c r="O1213"/>
  <c r="Q1213"/>
  <c r="S1213"/>
  <c r="U1213"/>
  <c r="W1213"/>
  <c r="C1393"/>
  <c r="C1394"/>
  <c r="C1421"/>
  <c r="C1424"/>
  <c r="C1429"/>
  <c r="C1457"/>
  <c r="C1467"/>
  <c r="C1468"/>
  <c r="C1486"/>
  <c r="C1488"/>
  <c r="C1489"/>
  <c r="C1490"/>
  <c r="C1495"/>
  <c r="C1496"/>
  <c r="C1510"/>
  <c r="C1512"/>
  <c r="C1513"/>
  <c r="C1533"/>
  <c r="C1551"/>
  <c r="C1553"/>
  <c r="C1554"/>
  <c r="C1584"/>
  <c r="C1589"/>
  <c r="C1590"/>
  <c r="C1618"/>
  <c r="C1620"/>
  <c r="C1621"/>
  <c r="C1646"/>
  <c r="C1648"/>
  <c r="C1649"/>
  <c r="C1671"/>
  <c r="C1675"/>
  <c r="C1676"/>
  <c r="C1709"/>
  <c r="C1722"/>
  <c r="C1723"/>
  <c r="C1756"/>
  <c r="C1759"/>
  <c r="C1780"/>
  <c r="C1783"/>
  <c r="C1788"/>
  <c r="C1824"/>
  <c r="C1826"/>
  <c r="C1832"/>
  <c r="C1849"/>
  <c r="C1851"/>
  <c r="C1863"/>
  <c r="C1878"/>
  <c r="C1896"/>
  <c r="C1898"/>
  <c r="C1899"/>
  <c r="C1909"/>
  <c r="C1922"/>
  <c r="C2049"/>
  <c r="E897"/>
  <c r="D569"/>
  <c r="C565"/>
  <c r="C566"/>
  <c r="C601"/>
  <c r="C605"/>
  <c r="C611"/>
  <c r="C612"/>
  <c r="C616"/>
  <c r="C617"/>
  <c r="C623"/>
  <c r="C624"/>
  <c r="C681"/>
  <c r="C682"/>
  <c r="C688"/>
  <c r="C689"/>
  <c r="C695"/>
  <c r="C699"/>
  <c r="C701"/>
  <c r="C705"/>
  <c r="C706"/>
  <c r="C713"/>
  <c r="C714"/>
  <c r="C722"/>
  <c r="C726"/>
  <c r="C727"/>
  <c r="E750"/>
  <c r="C744"/>
  <c r="C745"/>
  <c r="C748"/>
  <c r="C754"/>
  <c r="C755"/>
  <c r="C762"/>
  <c r="C763"/>
  <c r="C766"/>
  <c r="C774"/>
  <c r="C782"/>
  <c r="C783"/>
  <c r="C787"/>
  <c r="C788"/>
  <c r="C794"/>
  <c r="C795"/>
  <c r="C802"/>
  <c r="C803"/>
  <c r="C826"/>
  <c r="E846"/>
  <c r="C832"/>
  <c r="C835"/>
  <c r="C836"/>
  <c r="C839"/>
  <c r="C840"/>
  <c r="C844"/>
  <c r="C845"/>
  <c r="C849"/>
  <c r="C853"/>
  <c r="C856"/>
  <c r="C857"/>
  <c r="C863"/>
  <c r="C864"/>
  <c r="C1215"/>
  <c r="D1219"/>
  <c r="C875"/>
  <c r="C876"/>
  <c r="C879"/>
  <c r="C880"/>
  <c r="C883"/>
  <c r="C884"/>
  <c r="C887"/>
  <c r="C888"/>
  <c r="C891"/>
  <c r="C892"/>
  <c r="C895"/>
  <c r="C896"/>
  <c r="C902"/>
  <c r="C903"/>
  <c r="C909"/>
  <c r="C912"/>
  <c r="C917"/>
  <c r="C921"/>
  <c r="C925"/>
  <c r="C931"/>
  <c r="C932"/>
  <c r="C937"/>
  <c r="C941"/>
  <c r="C945"/>
  <c r="C949"/>
  <c r="C953"/>
  <c r="C958"/>
  <c r="C959"/>
  <c r="C962"/>
  <c r="C963"/>
  <c r="C966"/>
  <c r="C967"/>
  <c r="C970"/>
  <c r="C971"/>
  <c r="C974"/>
  <c r="C975"/>
  <c r="C978"/>
  <c r="C979"/>
  <c r="C982"/>
  <c r="C983"/>
  <c r="C986"/>
  <c r="C987"/>
  <c r="C998"/>
  <c r="C999"/>
  <c r="C1005"/>
  <c r="C1006"/>
  <c r="C1009"/>
  <c r="C1011"/>
  <c r="C1015"/>
  <c r="C1016"/>
  <c r="C1019"/>
  <c r="C1020"/>
  <c r="C1023"/>
  <c r="C1024"/>
  <c r="C1027"/>
  <c r="C1028"/>
  <c r="C1034"/>
  <c r="C1038"/>
  <c r="E1069"/>
  <c r="C1051"/>
  <c r="C1054"/>
  <c r="D1088"/>
  <c r="C1073"/>
  <c r="C1074"/>
  <c r="C1075"/>
  <c r="C1076"/>
  <c r="C1077"/>
  <c r="C1078"/>
  <c r="C1079"/>
  <c r="C1080"/>
  <c r="C1082"/>
  <c r="C1083"/>
  <c r="C1086"/>
  <c r="C1087"/>
  <c r="C1090"/>
  <c r="C1091"/>
  <c r="C1094"/>
  <c r="C1095"/>
  <c r="C1098"/>
  <c r="C1103"/>
  <c r="C1104"/>
  <c r="C1108"/>
  <c r="C1109"/>
  <c r="C1112"/>
  <c r="C1113"/>
  <c r="C1116"/>
  <c r="C1118"/>
  <c r="C1119"/>
  <c r="C1122"/>
  <c r="C1123"/>
  <c r="C1126"/>
  <c r="C1129"/>
  <c r="C1130"/>
  <c r="C1133"/>
  <c r="C1134"/>
  <c r="C1137"/>
  <c r="C1138"/>
  <c r="C1140"/>
  <c r="C1141"/>
  <c r="C1144"/>
  <c r="C1147"/>
  <c r="C1148"/>
  <c r="C1151"/>
  <c r="C1152"/>
  <c r="C1155"/>
  <c r="C1156"/>
  <c r="C1160"/>
  <c r="C1161"/>
  <c r="C1165"/>
  <c r="C1166"/>
  <c r="C1169"/>
  <c r="C1172"/>
  <c r="C1173"/>
  <c r="C1176"/>
  <c r="C1177"/>
  <c r="C1179"/>
  <c r="C1180"/>
  <c r="C1183"/>
  <c r="C1184"/>
  <c r="C1187"/>
  <c r="C1188"/>
  <c r="C1192"/>
  <c r="C1193"/>
  <c r="C1194"/>
  <c r="C1195"/>
  <c r="C1196"/>
  <c r="C1197"/>
  <c r="C1202"/>
  <c r="C1203"/>
  <c r="C1204"/>
  <c r="C1205"/>
  <c r="C1206"/>
  <c r="C1207"/>
  <c r="C1208"/>
  <c r="C1209"/>
  <c r="C1235"/>
  <c r="C1236"/>
  <c r="C1255"/>
  <c r="C1265"/>
  <c r="C1266"/>
  <c r="C1277"/>
  <c r="C1278"/>
  <c r="C1289"/>
  <c r="L1213"/>
  <c r="N1213"/>
  <c r="P1213"/>
  <c r="R1213"/>
  <c r="T1213"/>
  <c r="V1213"/>
  <c r="C1398"/>
  <c r="C1399"/>
  <c r="C1419"/>
  <c r="C1420"/>
  <c r="C1437"/>
  <c r="C1438"/>
  <c r="C1455"/>
  <c r="C1456"/>
  <c r="C1471"/>
  <c r="C1472"/>
  <c r="C1479"/>
  <c r="C1481"/>
  <c r="C1484"/>
  <c r="C1499"/>
  <c r="C1501"/>
  <c r="C1509"/>
  <c r="C1519"/>
  <c r="C1520"/>
  <c r="C1532"/>
  <c r="C1537"/>
  <c r="C1548"/>
  <c r="C1560"/>
  <c r="C1562"/>
  <c r="C1582"/>
  <c r="C1583"/>
  <c r="C1594"/>
  <c r="C1595"/>
  <c r="C1614"/>
  <c r="C1615"/>
  <c r="C1626"/>
  <c r="C1630"/>
  <c r="C1638"/>
  <c r="C1644"/>
  <c r="C1652"/>
  <c r="C1653"/>
  <c r="C1663"/>
  <c r="C1664"/>
  <c r="C1686"/>
  <c r="C1687"/>
  <c r="C1693"/>
  <c r="C1704"/>
  <c r="C1726"/>
  <c r="C1730"/>
  <c r="C1751"/>
  <c r="C1752"/>
  <c r="C1762"/>
  <c r="C1764"/>
  <c r="C1772"/>
  <c r="C1773"/>
  <c r="C1793"/>
  <c r="C1819"/>
  <c r="C1821"/>
  <c r="C1835"/>
  <c r="C1836"/>
  <c r="C1847"/>
  <c r="C1848"/>
  <c r="C1854"/>
  <c r="C1855"/>
  <c r="C1866"/>
  <c r="C1875"/>
  <c r="C1884"/>
  <c r="C1886"/>
  <c r="C1893"/>
  <c r="C1895"/>
  <c r="C1901"/>
  <c r="C1902"/>
  <c r="C1908"/>
  <c r="C1920"/>
  <c r="C1921"/>
  <c r="C2047"/>
  <c r="C2048"/>
  <c r="C775"/>
  <c r="C778"/>
  <c r="E818"/>
  <c r="C1508"/>
  <c r="C1485"/>
  <c r="E626"/>
  <c r="E824"/>
  <c r="D850"/>
  <c r="C873"/>
  <c r="C1223"/>
  <c r="C861"/>
  <c r="C1841"/>
  <c r="E569"/>
  <c r="C568"/>
  <c r="E595"/>
  <c r="C598"/>
  <c r="C603"/>
  <c r="C610"/>
  <c r="C614"/>
  <c r="C619"/>
  <c r="C622"/>
  <c r="E651"/>
  <c r="E675"/>
  <c r="C680"/>
  <c r="C684"/>
  <c r="C687"/>
  <c r="C693"/>
  <c r="C703"/>
  <c r="C708"/>
  <c r="C712"/>
  <c r="C717"/>
  <c r="C720"/>
  <c r="C724"/>
  <c r="C737"/>
  <c r="C743"/>
  <c r="D818"/>
  <c r="C753"/>
  <c r="C757"/>
  <c r="C761"/>
  <c r="C769"/>
  <c r="C773"/>
  <c r="C777"/>
  <c r="C781"/>
  <c r="C785"/>
  <c r="C790"/>
  <c r="C793"/>
  <c r="C797"/>
  <c r="C801"/>
  <c r="C805"/>
  <c r="C815"/>
  <c r="C820"/>
  <c r="C829"/>
  <c r="C833"/>
  <c r="C838"/>
  <c r="C843"/>
  <c r="C848"/>
  <c r="C852"/>
  <c r="C855"/>
  <c r="C862"/>
  <c r="C874"/>
  <c r="C878"/>
  <c r="C882"/>
  <c r="C886"/>
  <c r="C890"/>
  <c r="C894"/>
  <c r="C901"/>
  <c r="C914"/>
  <c r="C918"/>
  <c r="C922"/>
  <c r="C926"/>
  <c r="C930"/>
  <c r="C934"/>
  <c r="C938"/>
  <c r="C942"/>
  <c r="C946"/>
  <c r="C950"/>
  <c r="C954"/>
  <c r="C957"/>
  <c r="C961"/>
  <c r="C965"/>
  <c r="C969"/>
  <c r="C973"/>
  <c r="C977"/>
  <c r="C981"/>
  <c r="C985"/>
  <c r="C990"/>
  <c r="C997"/>
  <c r="C1008"/>
  <c r="C1014"/>
  <c r="C1018"/>
  <c r="C1022"/>
  <c r="C1026"/>
  <c r="C1031"/>
  <c r="C1035"/>
  <c r="C1039"/>
  <c r="C1050"/>
  <c r="C1067"/>
  <c r="C1068"/>
  <c r="C1093"/>
  <c r="C1097"/>
  <c r="C1102"/>
  <c r="C1106"/>
  <c r="C1111"/>
  <c r="C1115"/>
  <c r="C1121"/>
  <c r="C1125"/>
  <c r="C1128"/>
  <c r="C1132"/>
  <c r="C1136"/>
  <c r="C1143"/>
  <c r="C1146"/>
  <c r="C1150"/>
  <c r="C1154"/>
  <c r="C1159"/>
  <c r="C1163"/>
  <c r="C1168"/>
  <c r="C1171"/>
  <c r="C1175"/>
  <c r="C1182"/>
  <c r="C1186"/>
  <c r="C1217"/>
  <c r="C1224"/>
  <c r="C1229"/>
  <c r="C1250"/>
  <c r="C1258"/>
  <c r="C1263"/>
  <c r="C1269"/>
  <c r="C1276"/>
  <c r="C1281"/>
  <c r="C1285"/>
  <c r="E1404"/>
  <c r="C1396"/>
  <c r="C1401"/>
  <c r="C1416"/>
  <c r="C1423"/>
  <c r="C1436"/>
  <c r="C1440"/>
  <c r="C1454"/>
  <c r="C1466"/>
  <c r="C1470"/>
  <c r="C1474"/>
  <c r="C1478"/>
  <c r="C1483"/>
  <c r="C1487"/>
  <c r="C1494"/>
  <c r="C1498"/>
  <c r="C1502"/>
  <c r="C1507"/>
  <c r="C1511"/>
  <c r="C1518"/>
  <c r="C1524"/>
  <c r="C1540"/>
  <c r="C1547"/>
  <c r="C1552"/>
  <c r="C1559"/>
  <c r="C1567"/>
  <c r="C1577"/>
  <c r="C1588"/>
  <c r="C1593"/>
  <c r="C1598"/>
  <c r="C1613"/>
  <c r="C1619"/>
  <c r="C1624"/>
  <c r="C1637"/>
  <c r="C1647"/>
  <c r="C1651"/>
  <c r="C1655"/>
  <c r="C1661"/>
  <c r="C1673"/>
  <c r="C1679"/>
  <c r="C1691"/>
  <c r="C1696"/>
  <c r="C1702"/>
  <c r="C1714"/>
  <c r="C1725"/>
  <c r="C1740"/>
  <c r="C1748"/>
  <c r="C1755"/>
  <c r="C1761"/>
  <c r="C1766"/>
  <c r="C1771"/>
  <c r="C1781"/>
  <c r="C1790"/>
  <c r="C1808"/>
  <c r="C1818"/>
  <c r="C1825"/>
  <c r="C1834"/>
  <c r="C1846"/>
  <c r="C1850"/>
  <c r="C1853"/>
  <c r="C1865"/>
  <c r="C1868"/>
  <c r="C1879"/>
  <c r="C1883"/>
  <c r="C1888"/>
  <c r="C1892"/>
  <c r="C1897"/>
  <c r="C1900"/>
  <c r="C1904"/>
  <c r="C1915"/>
  <c r="C1919"/>
  <c r="C1923"/>
  <c r="C2037"/>
  <c r="C2050"/>
  <c r="D675"/>
  <c r="C677"/>
  <c r="D897"/>
  <c r="C872"/>
  <c r="D595"/>
  <c r="D626"/>
  <c r="D651"/>
  <c r="D750"/>
  <c r="C860"/>
  <c r="E733"/>
  <c r="D824"/>
  <c r="D846"/>
  <c r="D1190"/>
  <c r="D1526"/>
  <c r="C1530"/>
  <c r="C899"/>
  <c r="D1069"/>
  <c r="C1046"/>
  <c r="E1190"/>
  <c r="D1290"/>
  <c r="D1391"/>
  <c r="E1391"/>
  <c r="D1404"/>
  <c r="E1526"/>
  <c r="C2046"/>
  <c r="D1910"/>
  <c r="C1913"/>
  <c r="C651" l="1"/>
  <c r="C1391"/>
  <c r="C1556"/>
  <c r="D1213"/>
  <c r="C1237"/>
  <c r="C1839"/>
  <c r="C1044"/>
  <c r="C1607"/>
  <c r="C1099"/>
  <c r="C1199"/>
  <c r="C1211"/>
  <c r="C1924"/>
  <c r="C846"/>
  <c r="C818"/>
  <c r="C1563"/>
  <c r="C1910"/>
  <c r="C870"/>
  <c r="C1404"/>
  <c r="C1069"/>
  <c r="C569"/>
  <c r="C850"/>
  <c r="C858"/>
  <c r="C1219"/>
  <c r="C897"/>
  <c r="C1859"/>
  <c r="C595"/>
  <c r="C1570"/>
  <c r="C733"/>
  <c r="C750"/>
  <c r="C824"/>
  <c r="C1088"/>
  <c r="C626"/>
  <c r="C675"/>
  <c r="C2040"/>
  <c r="C1290"/>
  <c r="C1521"/>
  <c r="C1526"/>
  <c r="C1190"/>
  <c r="C1247"/>
  <c r="C557" l="1"/>
  <c r="C548"/>
  <c r="C512"/>
  <c r="C508"/>
  <c r="C556"/>
  <c r="C558"/>
  <c r="C559"/>
  <c r="C560"/>
  <c r="C555"/>
  <c r="D553"/>
  <c r="C549"/>
  <c r="C550"/>
  <c r="C551"/>
  <c r="C552"/>
  <c r="C509"/>
  <c r="C510"/>
  <c r="C511"/>
  <c r="C513"/>
  <c r="E561" l="1"/>
  <c r="E553"/>
  <c r="D514"/>
  <c r="T561" l="1"/>
  <c r="U561"/>
  <c r="T553"/>
  <c r="U553"/>
  <c r="T514"/>
  <c r="U514"/>
  <c r="T10" l="1"/>
  <c r="U10"/>
  <c r="F553" l="1"/>
  <c r="A10" l="1"/>
  <c r="A8" s="1"/>
  <c r="C9" i="5" l="1"/>
  <c r="C8"/>
  <c r="W561" i="2"/>
  <c r="V561"/>
  <c r="S561"/>
  <c r="R561"/>
  <c r="Q561"/>
  <c r="P561"/>
  <c r="O561"/>
  <c r="N561"/>
  <c r="M561"/>
  <c r="L561"/>
  <c r="K561"/>
  <c r="J561"/>
  <c r="I561"/>
  <c r="H561"/>
  <c r="G561"/>
  <c r="F561"/>
  <c r="W553"/>
  <c r="V553"/>
  <c r="S553"/>
  <c r="R553"/>
  <c r="Q553"/>
  <c r="P553"/>
  <c r="O553"/>
  <c r="N553"/>
  <c r="M553"/>
  <c r="L553"/>
  <c r="K553"/>
  <c r="J553"/>
  <c r="I553"/>
  <c r="H553"/>
  <c r="G553"/>
  <c r="W514"/>
  <c r="V514"/>
  <c r="S514"/>
  <c r="R514"/>
  <c r="Q514"/>
  <c r="P514"/>
  <c r="O514"/>
  <c r="N514"/>
  <c r="M514"/>
  <c r="L514"/>
  <c r="K514"/>
  <c r="J514"/>
  <c r="I514"/>
  <c r="H514"/>
  <c r="G514"/>
  <c r="F514"/>
  <c r="E514"/>
  <c r="C561" l="1"/>
  <c r="C546"/>
  <c r="C553"/>
  <c r="C514"/>
  <c r="L10"/>
  <c r="G10"/>
  <c r="F10"/>
  <c r="H10"/>
  <c r="J10"/>
  <c r="N10"/>
  <c r="P10"/>
  <c r="R10"/>
  <c r="V10"/>
  <c r="K10"/>
  <c r="O10"/>
  <c r="S10"/>
  <c r="M10"/>
  <c r="W10"/>
  <c r="I10"/>
  <c r="Q10"/>
  <c r="E10" l="1"/>
  <c r="D10" l="1"/>
  <c r="C10" l="1"/>
  <c r="E2029"/>
  <c r="E2031" l="1"/>
  <c r="C2031" s="1"/>
  <c r="C2029"/>
  <c r="E1213" l="1"/>
  <c r="C1213" s="1"/>
  <c r="F563"/>
  <c r="F8" s="1"/>
  <c r="U563"/>
  <c r="U8" s="1"/>
  <c r="T563"/>
  <c r="T8" s="1"/>
  <c r="S563"/>
  <c r="S8" s="1"/>
  <c r="J563"/>
  <c r="J8" s="1"/>
  <c r="Q563"/>
  <c r="Q8" s="1"/>
  <c r="P563"/>
  <c r="P8" s="1"/>
  <c r="O563"/>
  <c r="O8" s="1"/>
  <c r="I563"/>
  <c r="I8" s="1"/>
  <c r="R563"/>
  <c r="R8" s="1"/>
  <c r="W563"/>
  <c r="W8" s="1"/>
  <c r="V563"/>
  <c r="V8" s="1"/>
  <c r="L563"/>
  <c r="L8" s="1"/>
  <c r="K563"/>
  <c r="K8" s="1"/>
  <c r="H563"/>
  <c r="H8" s="1"/>
  <c r="G563"/>
  <c r="G8" s="1"/>
  <c r="N563"/>
  <c r="N8" s="1"/>
  <c r="M563"/>
  <c r="M8" s="1"/>
  <c r="E563"/>
  <c r="D563"/>
  <c r="E8" l="1"/>
  <c r="C563"/>
  <c r="D8"/>
  <c r="C8" l="1"/>
</calcChain>
</file>

<file path=xl/sharedStrings.xml><?xml version="1.0" encoding="utf-8"?>
<sst xmlns="http://schemas.openxmlformats.org/spreadsheetml/2006/main" count="2214" uniqueCount="1496">
  <si>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</si>
  <si>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</si>
  <si>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</si>
  <si>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</si>
  <si>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</si>
  <si>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</si>
  <si>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</si>
  <si>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</si>
  <si>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</si>
  <si>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</si>
  <si>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</si>
  <si>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</si>
  <si>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</si>
  <si>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электроснабжение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</si>
  <si>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</si>
  <si>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</si>
  <si>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</si>
  <si>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</si>
  <si>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Белоярский район</t>
  </si>
  <si>
    <t>Итого по   Белоярскому району</t>
  </si>
  <si>
    <t>Итого по Березовскому району</t>
  </si>
  <si>
    <t>Кондинский район</t>
  </si>
  <si>
    <t>Итого по Кондинскому району</t>
  </si>
  <si>
    <t>ул. Привокзальная, д. 3</t>
  </si>
  <si>
    <t>ул. Привокзальная, д. 31</t>
  </si>
  <si>
    <t>ул. Привокзальная, д. 35</t>
  </si>
  <si>
    <t>ул. Привокзальная, д. 7</t>
  </si>
  <si>
    <t>Итого по городу Когалыму</t>
  </si>
  <si>
    <t>город Лангепас</t>
  </si>
  <si>
    <t>город Когалым</t>
  </si>
  <si>
    <t>город Мегион</t>
  </si>
  <si>
    <t>Итого по городу Мегион</t>
  </si>
  <si>
    <t>мкр. 1-й, д. 10</t>
  </si>
  <si>
    <t>мкр. 1-й, д. 2</t>
  </si>
  <si>
    <t>мкр. 1-й, д. 9</t>
  </si>
  <si>
    <t>город Нефтеюганск</t>
  </si>
  <si>
    <t xml:space="preserve"> Нефтеюганский район</t>
  </si>
  <si>
    <t>Итого по Нефтеюганскому району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</si>
  <si>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</si>
  <si>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</si>
  <si>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</si>
  <si>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</si>
  <si>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</si>
  <si>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Пионерская, д. 3</t>
  </si>
  <si>
    <t>ул. Пионерская, д. 13</t>
  </si>
  <si>
    <t>пр-кт. Победы, д. 6</t>
  </si>
  <si>
    <t>город Нижневартовск</t>
  </si>
  <si>
    <t>Итого по городу Нижневартовску</t>
  </si>
  <si>
    <t>Нижневартовский район</t>
  </si>
  <si>
    <t>Итого по Нижневартовскому району</t>
  </si>
  <si>
    <t>Березовский район</t>
  </si>
  <si>
    <t>город Нягань</t>
  </si>
  <si>
    <t>Итого по городу Нягани</t>
  </si>
  <si>
    <t>Итого по Октябрьскому району</t>
  </si>
  <si>
    <t>Октябрьский район</t>
  </si>
  <si>
    <t>город Покачи</t>
  </si>
  <si>
    <t>Итого по городу Покачи</t>
  </si>
  <si>
    <t>город Пыть-Ях</t>
  </si>
  <si>
    <t>Итого по городу Пыть-Ях</t>
  </si>
  <si>
    <t>город Радужный</t>
  </si>
  <si>
    <t>Итого по городу Радужный</t>
  </si>
  <si>
    <t>Советский район</t>
  </si>
  <si>
    <t>Итого по Советскому району</t>
  </si>
  <si>
    <t>Сургутский район</t>
  </si>
  <si>
    <t>Итого по Сургутскому району</t>
  </si>
  <si>
    <t>мкр. 2, д. 69</t>
  </si>
  <si>
    <t>город Урай</t>
  </si>
  <si>
    <t>Итого по городу Урай</t>
  </si>
  <si>
    <t>ул. Гагарина, д. 190</t>
  </si>
  <si>
    <t>ул. Гагарина, д. 81</t>
  </si>
  <si>
    <t>ул. Спортивная, д. 5</t>
  </si>
  <si>
    <t>ул. Сутормина, д. 17</t>
  </si>
  <si>
    <t>город Ханты-Мансийск</t>
  </si>
  <si>
    <t>Итого по городу Ханты-Мансийску</t>
  </si>
  <si>
    <t>Ханты-Мансийский район</t>
  </si>
  <si>
    <t>Итого по Ханты-Мансийскому району</t>
  </si>
  <si>
    <t>город Югорск</t>
  </si>
  <si>
    <t>Итого по городу Югорску</t>
  </si>
  <si>
    <t>ул. Сибирская, д. 14/1</t>
  </si>
  <si>
    <t>ул. Энергетиков, д. 25</t>
  </si>
  <si>
    <t>ул. Энергетиков, д. 39</t>
  </si>
  <si>
    <t>ул. Энергетиков, д. 41</t>
  </si>
  <si>
    <t>ул. Энергетиков, д. 43</t>
  </si>
  <si>
    <t>ул. 30 лет Победы, д. 9</t>
  </si>
  <si>
    <t>город Сургут</t>
  </si>
  <si>
    <t>Итого по  Белоярскому району</t>
  </si>
  <si>
    <t>с. Саранпауль, ул. Е.Артеевой, д. 8</t>
  </si>
  <si>
    <t>п. Светлый, ул. Набережная, д. 14</t>
  </si>
  <si>
    <t>ул. Дружбы Народов, д. 18Б</t>
  </si>
  <si>
    <t>ул. Дружбы Народов, д. 22А</t>
  </si>
  <si>
    <t>ул. Дружбы Народов, д. 26А</t>
  </si>
  <si>
    <t>ул. Дружбы Народов, д. 26Б</t>
  </si>
  <si>
    <t>ул. Мира, д. 14А</t>
  </si>
  <si>
    <t>ул. Мира, д. 2</t>
  </si>
  <si>
    <t>ул. Мира, д. 2А</t>
  </si>
  <si>
    <t>ул. Мира, д. 2Б</t>
  </si>
  <si>
    <t>ул. Мира, д. 4А</t>
  </si>
  <si>
    <t>ул. Мира, д. 8</t>
  </si>
  <si>
    <t>ул. Привокзальная, д. 37а</t>
  </si>
  <si>
    <t>ул. Степана Повха, д. 12</t>
  </si>
  <si>
    <t>ул. Степана Повха, д. 6</t>
  </si>
  <si>
    <t>ул. Степана Повха, д. 8</t>
  </si>
  <si>
    <t>Итого по городу Лангепасу</t>
  </si>
  <si>
    <t>ул. Ленина, д. 4</t>
  </si>
  <si>
    <t>мкр. 1-й, д. 13</t>
  </si>
  <si>
    <t>мкр. 1-й, д. 15</t>
  </si>
  <si>
    <t>мкр. 1-й, д. 14</t>
  </si>
  <si>
    <t>мкр. 1-й, д. 5</t>
  </si>
  <si>
    <t>мкр. 1-й, д. 20</t>
  </si>
  <si>
    <t>мкр. 1-й, д. 19</t>
  </si>
  <si>
    <t>мкр. 1-й, д. 17</t>
  </si>
  <si>
    <t>мкр. 3-й, д. 1</t>
  </si>
  <si>
    <t>мкр. 1-й, д. 22</t>
  </si>
  <si>
    <t>Итого по городу Нефтеюганску</t>
  </si>
  <si>
    <t>п. Куть-Ях, д. 2</t>
  </si>
  <si>
    <t>п. Куть-Ях, д. 3</t>
  </si>
  <si>
    <t>п. Куть-Ях, д. 6</t>
  </si>
  <si>
    <t>Нефтеюганский район</t>
  </si>
  <si>
    <t>ул. Ленина, д. 1</t>
  </si>
  <si>
    <t>ул. Ленина, д. 3</t>
  </si>
  <si>
    <t>ул. Мира, д. 4</t>
  </si>
  <si>
    <t>ул. Нефтяников, д. 1</t>
  </si>
  <si>
    <t>ул. Нефтяников, д. 3</t>
  </si>
  <si>
    <t>ул. Омская, д. 6</t>
  </si>
  <si>
    <t>ул. Омская, д. 16</t>
  </si>
  <si>
    <t>ул. Омская, д. 18а</t>
  </si>
  <si>
    <t>пгт. Излучинск, ул. Набережная, д. 7</t>
  </si>
  <si>
    <t>пгт. Излучинск, ул. Энергетиков, д. 1</t>
  </si>
  <si>
    <t>пр-кт. Ленина, д. 28</t>
  </si>
  <si>
    <t>ул. 50 лет ВЛКСМ, д. 5</t>
  </si>
  <si>
    <t>ул. Нефтяников, д. 29А</t>
  </si>
  <si>
    <t>ул. Сибирская, д. 16/1</t>
  </si>
  <si>
    <t>ул. Энтузиастов, д. 61</t>
  </si>
  <si>
    <t>Итого по городу Сургуту</t>
  </si>
  <si>
    <t>ул. Гагарина, д. 109А</t>
  </si>
  <si>
    <t>п. Луговской, ул. Гагарина, д. 12</t>
  </si>
  <si>
    <t>ул. Мира, д. 10</t>
  </si>
  <si>
    <t>ул. Спортивная, д. 15</t>
  </si>
  <si>
    <t>ул. Таежная, д. 16</t>
  </si>
  <si>
    <t>п. Светлый, ул. Первопроходцев, д. 44</t>
  </si>
  <si>
    <t>п. Светлый, ул. Первопроходцев, д. 34</t>
  </si>
  <si>
    <t>п. Светлый, ул. Набережная, д. 19</t>
  </si>
  <si>
    <t>п. Светлый, ул. Набережная, д. 16</t>
  </si>
  <si>
    <t>п. Светлый, ул. Первопроходцев, д. 37</t>
  </si>
  <si>
    <t>п. Светлый, ул. Первопроходцев, д. 36</t>
  </si>
  <si>
    <t>ул. Степана Повха, д. 4</t>
  </si>
  <si>
    <t>ул. Ленина, д. 8</t>
  </si>
  <si>
    <t>п. Куть-Ях, д. 4</t>
  </si>
  <si>
    <t>п. Куть-Ях, д. 5</t>
  </si>
  <si>
    <t>п. Куть-Ях, д. 8</t>
  </si>
  <si>
    <t>ул. Маршала Жукова, д. 4</t>
  </si>
  <si>
    <t>ул. Маршала Жукова, д. 5</t>
  </si>
  <si>
    <t>ул. Маршала Жукова, д. 9</t>
  </si>
  <si>
    <t>ул. Мира, д. 6</t>
  </si>
  <si>
    <t>ул. Мира, д. 12</t>
  </si>
  <si>
    <t>ул. Мира, д. 14</t>
  </si>
  <si>
    <t>пр-кт. Победы, д. 12</t>
  </si>
  <si>
    <t>пгт. Излучинск, ул. Набережная, д. 9</t>
  </si>
  <si>
    <t>Итого по городу  Нягани</t>
  </si>
  <si>
    <t>пр-кт. Набережный, д. 64</t>
  </si>
  <si>
    <t>проезд. Дружбы, д. 11</t>
  </si>
  <si>
    <t>ул. 50 лет ВЛКСМ, д. 13</t>
  </si>
  <si>
    <t>ул. 50 лет ВЛКСМ, д. 3</t>
  </si>
  <si>
    <t>Итого по городу Югорск</t>
  </si>
  <si>
    <t>Итого по городу Ураю</t>
  </si>
  <si>
    <t>ул. Маршала Жукова, д. 10</t>
  </si>
  <si>
    <t>ул. Менделеева, д. 4</t>
  </si>
  <si>
    <t>ул. Менделеева, д. 4а</t>
  </si>
  <si>
    <t>ул. Менделеева, д. 10</t>
  </si>
  <si>
    <t>ул. Менделеева, д. 12</t>
  </si>
  <si>
    <t>ул. Мира, д. 24</t>
  </si>
  <si>
    <t>ул. Садовая, д. 33</t>
  </si>
  <si>
    <t>мкр. 3-й, д. 6</t>
  </si>
  <si>
    <t>мкр. 3-й, д. 2</t>
  </si>
  <si>
    <t>мкр. 3-й, д. 3</t>
  </si>
  <si>
    <t>мкр. 3-й, д. 5</t>
  </si>
  <si>
    <t>ул. Просвещения, д. 48</t>
  </si>
  <si>
    <t>ул. Комсомольская, д. 7</t>
  </si>
  <si>
    <t>ул. Мира, д. 16</t>
  </si>
  <si>
    <t>г. Лянтор, мкр. 4-й, д. 3</t>
  </si>
  <si>
    <t>ул. Ленина, д. 90А</t>
  </si>
  <si>
    <t>мкр. 2а Лесников, ул. Железнодорожная, д. 4</t>
  </si>
  <si>
    <t>ул. Пионерская, д. 13А</t>
  </si>
  <si>
    <t>мкр. 2-й, д. 19</t>
  </si>
  <si>
    <t>Итого по городу Пыть-Яху</t>
  </si>
  <si>
    <t>теплоснабжение</t>
  </si>
  <si>
    <t>2017 год</t>
  </si>
  <si>
    <t>ул. Гагарина, д. 123</t>
  </si>
  <si>
    <t>ул. Гагарина, д. 29</t>
  </si>
  <si>
    <t>ул. Гагарина, д. 47</t>
  </si>
  <si>
    <t>ул. Гагарина, д. 49</t>
  </si>
  <si>
    <t>ул. Гагарина, д. 58а</t>
  </si>
  <si>
    <t>ул. Гагарина, д. 79</t>
  </si>
  <si>
    <t>ул. Доронина, д. 10</t>
  </si>
  <si>
    <t>ул. Заречная, д. 7</t>
  </si>
  <si>
    <t>ул. Зырянова, д. 26</t>
  </si>
  <si>
    <t>ул. Калинина, д. 34</t>
  </si>
  <si>
    <t>ул. Кирова, д. 31</t>
  </si>
  <si>
    <t>ул. Конева, д. 10</t>
  </si>
  <si>
    <t>ул. Конева, д. 12А</t>
  </si>
  <si>
    <t>ул. Лермонтова, д. 31</t>
  </si>
  <si>
    <t>ул. Маяковского, д. 13</t>
  </si>
  <si>
    <t>ул. Мира, д. 121</t>
  </si>
  <si>
    <t>ул. Мира, д. 123</t>
  </si>
  <si>
    <t>ул. Мира, д. 127</t>
  </si>
  <si>
    <t>ул. Мира, д. 129</t>
  </si>
  <si>
    <t>ул. Мира, д. 43</t>
  </si>
  <si>
    <t>ул. Мира, д. 71А</t>
  </si>
  <si>
    <t>ул. Мира, д. 73</t>
  </si>
  <si>
    <t>ул. Мира, д. 91</t>
  </si>
  <si>
    <t>ул. Парковая, д. 92</t>
  </si>
  <si>
    <t>ул. Парковая, д. 92, корп. А</t>
  </si>
  <si>
    <t>ул. Пристанская, д. 11</t>
  </si>
  <si>
    <t>ул. Сирина, д. 36</t>
  </si>
  <si>
    <t>ул. Чкалова, д. 68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</si>
  <si>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</si>
  <si>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</si>
  <si>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</si>
  <si>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</si>
  <si>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</si>
  <si>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Ключевая, д. 3</t>
  </si>
  <si>
    <t>ул. Красноармейская, д. 28</t>
  </si>
  <si>
    <t>ул. Ленина, д. 107</t>
  </si>
  <si>
    <t>ул. Ленина, д. 87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</si>
  <si>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</si>
  <si>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</si>
  <si>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</si>
  <si>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</si>
  <si>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</si>
  <si>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</si>
  <si>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</si>
  <si>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Мира, д. 101Б</t>
  </si>
  <si>
    <t>ул. Мира, д. 107</t>
  </si>
  <si>
    <t>ул. Мира, д. 107А</t>
  </si>
  <si>
    <t>ул. Мира, д. 107Б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</si>
  <si>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</si>
  <si>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</si>
  <si>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</si>
  <si>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</si>
  <si>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</si>
  <si>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</si>
  <si>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</si>
  <si>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</si>
  <si>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</si>
  <si>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</si>
  <si>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</si>
  <si>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</si>
  <si>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</si>
  <si>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</si>
  <si>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25</t>
  </si>
  <si>
    <t>ул. Шевченко, д. 26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</si>
  <si>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</si>
  <si>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</si>
  <si>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</si>
  <si>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</si>
  <si>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</si>
  <si>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</si>
  <si>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</si>
  <si>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Энгельса, д. 15</t>
  </si>
  <si>
    <t>2019 год</t>
  </si>
  <si>
    <t>ул. Гагарина, д. 290</t>
  </si>
  <si>
    <t>ул. Калинина, д. 48</t>
  </si>
  <si>
    <t>ул. Конева, д. 16</t>
  </si>
  <si>
    <t>ул. Кооперативная, д. 57</t>
  </si>
  <si>
    <t>ул. Красноармейская, д. 1</t>
  </si>
  <si>
    <t>ул. Красноармейская, д. 24</t>
  </si>
  <si>
    <t>ул. Красноармейская, д. 5</t>
  </si>
  <si>
    <t>ул. Красногвардейская, д. 12</t>
  </si>
  <si>
    <t>ул. Красногвардейская, д. 7</t>
  </si>
  <si>
    <t>ул. Красногвардейская, д. 7А</t>
  </si>
  <si>
    <t>ул. Лопарева, д. 14</t>
  </si>
  <si>
    <t>ул. Мира, д. 76</t>
  </si>
  <si>
    <t>ул. Мира, д. 78</t>
  </si>
  <si>
    <t>ул. Пролетарская, д. 2</t>
  </si>
  <si>
    <t>ул. Пролетарская, д. 6</t>
  </si>
  <si>
    <t>ул. Пролетарская, д. 8</t>
  </si>
  <si>
    <t>ул. Пушкина, д. 16</t>
  </si>
  <si>
    <t>ул. Пушкина, д. 18</t>
  </si>
  <si>
    <t>ул. Пушкина, д. 20</t>
  </si>
  <si>
    <t>ул. Рознина, д. 68</t>
  </si>
  <si>
    <t>ул. Рознина, д. 72</t>
  </si>
  <si>
    <t>ул. Свободы, д. 32</t>
  </si>
  <si>
    <t>ул. Свободы, д. 38</t>
  </si>
  <si>
    <t>ул. Свободы, д. 44</t>
  </si>
  <si>
    <t>ул. Сирина, д. 51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</si>
  <si>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</si>
  <si>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</si>
  <si>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</si>
  <si>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</si>
  <si>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</si>
  <si>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</si>
  <si>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</si>
  <si>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</si>
  <si>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</si>
  <si>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</si>
  <si>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79</t>
  </si>
  <si>
    <t>ул. Строителей, д. 81</t>
  </si>
  <si>
    <t>ул. Строителей, д. 82</t>
  </si>
  <si>
    <t>ул. Чехова, д. 62</t>
  </si>
  <si>
    <t>ул. Чехова, д. 64А</t>
  </si>
  <si>
    <t>ул. Чехова, д. 67</t>
  </si>
  <si>
    <t>ул. Молодежная, д. 9</t>
  </si>
  <si>
    <t>ул. Ленина, д. 7</t>
  </si>
  <si>
    <t>ул. Молодежная, д. 8</t>
  </si>
  <si>
    <t>ул. Мира, д. 3</t>
  </si>
  <si>
    <t>ул. Ленина, д. 5</t>
  </si>
  <si>
    <t>ул. Комсомольская, д. 6</t>
  </si>
  <si>
    <t>ул. Таежная, д. 2</t>
  </si>
  <si>
    <t>пр-кт. Ленина, д. 37/2</t>
  </si>
  <si>
    <t>пр-кт. Ленина, д. 42</t>
  </si>
  <si>
    <t>пр-кт. Мира, д. 4/1</t>
  </si>
  <si>
    <t>пр-кт. Набережный, д. 4</t>
  </si>
  <si>
    <t>пр-кт. Набережный, д. 4Б</t>
  </si>
  <si>
    <t>ул. 30 лет Победы, д. 1</t>
  </si>
  <si>
    <t>ул. Аэрофлотская, д. 36</t>
  </si>
  <si>
    <t>ул. Бажова, д. 1</t>
  </si>
  <si>
    <t>ул. Бажова, д. 11</t>
  </si>
  <si>
    <t>ул. Бажова, д. 22</t>
  </si>
  <si>
    <t>ул. Бажова, д. 23</t>
  </si>
  <si>
    <t>ул. Бажова, д. 2Б</t>
  </si>
  <si>
    <t>ул. Бажова, д. 2В</t>
  </si>
  <si>
    <t>ул. Бажова, д. 4</t>
  </si>
  <si>
    <t>ул. Бажова, д. 6</t>
  </si>
  <si>
    <t>ул. Бахилова, д. 6</t>
  </si>
  <si>
    <t>ул. Высоковольтная, д. 2</t>
  </si>
  <si>
    <t>ул. Грибоедова, д. 1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</si>
  <si>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</si>
  <si>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</si>
  <si>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</si>
  <si>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</si>
  <si>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Дзержинского, д. 6/1</t>
  </si>
  <si>
    <t>ул. Дзержинского, д. 6/2</t>
  </si>
  <si>
    <t>ул. Крылова, д. 13</t>
  </si>
  <si>
    <t>ул. Крылова, д. 15</t>
  </si>
  <si>
    <t>ул. Ленинградская, д. 1</t>
  </si>
  <si>
    <t>ул. Ленинградская, д. 3</t>
  </si>
  <si>
    <t>ул. Ленинградская, д. 4</t>
  </si>
  <si>
    <t>ул. Ленинградская, д. 7</t>
  </si>
  <si>
    <t>ул. Мечникова, д. 2</t>
  </si>
  <si>
    <t>ул. Мечникова, д. 4</t>
  </si>
  <si>
    <t>ул. Мечникова, д. 6</t>
  </si>
  <si>
    <t>ул. Мечникова, д. 8</t>
  </si>
  <si>
    <t>ул. Мечникова, д. 9</t>
  </si>
  <si>
    <t>ул. Нагорная, д. 11</t>
  </si>
  <si>
    <t>ул. Нагорная, д. 7</t>
  </si>
  <si>
    <t>ул. Нагорная, д. 9</t>
  </si>
  <si>
    <t>ул. Островского, д. 12</t>
  </si>
  <si>
    <t>ул. Островского, д. 2</t>
  </si>
  <si>
    <t>ул. Просвещения, д. 42</t>
  </si>
  <si>
    <t>ул. Просвещения, д. 46</t>
  </si>
  <si>
    <t>ул. Просвещения, д. 47</t>
  </si>
  <si>
    <t>ул. Просвещения, д. 54</t>
  </si>
  <si>
    <t>ул. Пушкина, д. 1</t>
  </si>
  <si>
    <t>ул. Пушкина, д. 5</t>
  </si>
  <si>
    <t>ул. Рабочая, д. 31А</t>
  </si>
  <si>
    <t>ул. Республики, д. 83</t>
  </si>
  <si>
    <t>ул. Республики, д. 90</t>
  </si>
  <si>
    <t>ул. Республики, д. 92</t>
  </si>
  <si>
    <t>ул. Трубная, д. 5/2</t>
  </si>
  <si>
    <t>ул. Энергетиков, д. 15</t>
  </si>
  <si>
    <t>ул. Энергетиков, д. 16</t>
  </si>
  <si>
    <t>ул. Энергетиков, д. 19</t>
  </si>
  <si>
    <t>ул. Энергетиков, д. 23</t>
  </si>
  <si>
    <t>пр-кт. Мира, д. 14</t>
  </si>
  <si>
    <t>пр-кт. Мира, д. 20</t>
  </si>
  <si>
    <t>пр-кт. Мира, д. 32/2</t>
  </si>
  <si>
    <t>пр-кт. Мира, д. 4</t>
  </si>
  <si>
    <t>пр-кт. Набережный, д. 2</t>
  </si>
  <si>
    <t>проезд. Дружбы, д. 10</t>
  </si>
  <si>
    <t>проезд. Дружбы, д. 14</t>
  </si>
  <si>
    <t>проезд. Дружбы, д. 15</t>
  </si>
  <si>
    <t>ул. 30 лет Победы, д. 9А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</si>
  <si>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</si>
  <si>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</si>
  <si>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</si>
  <si>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</si>
  <si>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</si>
  <si>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</si>
  <si>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</si>
  <si>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</si>
  <si>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</si>
  <si>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</si>
  <si>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3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</si>
  <si>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</si>
  <si>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</si>
  <si>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</si>
  <si>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</si>
  <si>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</si>
  <si>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</si>
  <si>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</si>
  <si>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</si>
  <si>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</si>
  <si>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</si>
  <si>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Дзержинского, д. 8б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</si>
  <si>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</si>
  <si>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</si>
  <si>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</si>
  <si>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</si>
  <si>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</si>
  <si>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</si>
  <si>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</si>
  <si>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</si>
  <si>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</si>
  <si>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</si>
  <si>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Островского, д. 10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</si>
  <si>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</si>
  <si>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</si>
  <si>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</si>
  <si>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</si>
  <si>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</si>
  <si>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</si>
  <si>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</si>
  <si>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</si>
  <si>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</si>
  <si>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</si>
  <si>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</si>
  <si>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</si>
  <si>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42</t>
  </si>
  <si>
    <t>ул. Энтузиастов, д. 44</t>
  </si>
  <si>
    <t>ул. Григория Кукуевицкого, д. 10/4</t>
  </si>
  <si>
    <t>пр-кт. Ленина, д. 40</t>
  </si>
  <si>
    <t>пр-кт. Ленина, д. 58</t>
  </si>
  <si>
    <t>пр-кт. Ленина, д. 59</t>
  </si>
  <si>
    <t>пр-кт. Ленина, д. 61/1</t>
  </si>
  <si>
    <t>пр-кт. Мира, д. 32/1</t>
  </si>
  <si>
    <t>пр-кт. Мира, д. 34/1</t>
  </si>
  <si>
    <t>пр-кт. Мира, д. 35, корп. 1</t>
  </si>
  <si>
    <t>пр-кт. Мира, д. 35, корп. 2</t>
  </si>
  <si>
    <t>пр-кт. Мира, д. 35, корп. 3</t>
  </si>
  <si>
    <t>пр-кт. Мира, д. 36/1</t>
  </si>
  <si>
    <t>пр-кт. Мира, д. 37, корп. 2</t>
  </si>
  <si>
    <t>пр-кт. Мира, д. 37/1</t>
  </si>
  <si>
    <t>пр-кт. Мира, д. 8</t>
  </si>
  <si>
    <t>пр-кт. Набережный, д. 12</t>
  </si>
  <si>
    <t>ул. 30 лет Победы, д. 11</t>
  </si>
  <si>
    <t>ул. 30 лет Победы, д. 28</t>
  </si>
  <si>
    <t>ул. 50 лет ВЛКСМ, д. 10</t>
  </si>
  <si>
    <t>ул. 50 лет ВЛКСМ, д. 2</t>
  </si>
  <si>
    <t>ул. 50 лет ВЛКСМ, д. 4/1</t>
  </si>
  <si>
    <t>ул. 50 лет ВЛКСМ, д. 6А</t>
  </si>
  <si>
    <t>ул. 50 лет ВЛКСМ, д. 8</t>
  </si>
  <si>
    <t>ул. Бажова, д. 13</t>
  </si>
  <si>
    <t>ул. Бажова, д. 15</t>
  </si>
  <si>
    <t>ул. Бажова, д. 17</t>
  </si>
  <si>
    <t>ул. Бажова, д. 24</t>
  </si>
  <si>
    <t>ул. Бажова, д. 3</t>
  </si>
  <si>
    <t>ул. Бажова, д. 3/1</t>
  </si>
  <si>
    <t>ул. Бажова, д. 7</t>
  </si>
  <si>
    <t>ул. Бажова, д. 9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</si>
  <si>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</si>
  <si>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</si>
  <si>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</si>
  <si>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</si>
  <si>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11</t>
  </si>
  <si>
    <t>ул. Грибоедова, д. 13</t>
  </si>
  <si>
    <t>ул. Григория Кукуевицкого, д. 12</t>
  </si>
  <si>
    <t>ул. Дзержинского, д. 10</t>
  </si>
  <si>
    <t>ул. Дзержинского, д. 12</t>
  </si>
  <si>
    <t>ул. Дзержинского, д. 16А</t>
  </si>
  <si>
    <t>ул. Дзержинского, д. 16Б</t>
  </si>
  <si>
    <t>ул. Магистральная, д. 26</t>
  </si>
  <si>
    <t>ул. Майская, д. 4</t>
  </si>
  <si>
    <t>ул. Майская, д. 6</t>
  </si>
  <si>
    <t>ул. Мелик-Карамова, д. 76а</t>
  </si>
  <si>
    <t>ул. Мелик-Карамова, д. 76б</t>
  </si>
  <si>
    <t>ул. Мелик-Карамова, д. 76в</t>
  </si>
  <si>
    <t>ул. Островского, д. 4</t>
  </si>
  <si>
    <t>ул. Островского, д. 6</t>
  </si>
  <si>
    <t>ул. Просвещения, д. 45</t>
  </si>
  <si>
    <t>ул. Студенческая, д. 11</t>
  </si>
  <si>
    <t>ул. Студенческая, д. 7</t>
  </si>
  <si>
    <t>ул. Энергетиков, д. 11</t>
  </si>
  <si>
    <t>ул. Энергетиков, д. 13</t>
  </si>
  <si>
    <t>ул. Энергетиков, д. 16а</t>
  </si>
  <si>
    <t>ул. Энергетиков, д. 18</t>
  </si>
  <si>
    <t>ул. Энергетиков, д. 29</t>
  </si>
  <si>
    <t>ул. Энергетиков, д. 31</t>
  </si>
  <si>
    <t>ул. Энергетиков, д. 33</t>
  </si>
  <si>
    <t>ул. Энтузиастов, д. 55</t>
  </si>
  <si>
    <t>ул. Энтузиастов, д. 6</t>
  </si>
  <si>
    <t>ул. Энтузиастов, д. 63</t>
  </si>
  <si>
    <t>ул. Энтузиастов, д. 67</t>
  </si>
  <si>
    <t>ул. Энтузиастов, д. 8</t>
  </si>
  <si>
    <t>пгт. Барсово, ул. Обская, д. 32</t>
  </si>
  <si>
    <t>пгт. Федоровский, пер. Парковый, д. 1</t>
  </si>
  <si>
    <t>пгт. Федоровский, ул. Ленина, д. 27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</si>
  <si>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</si>
  <si>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</si>
  <si>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</si>
  <si>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</si>
  <si>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</si>
  <si>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</si>
  <si>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</si>
  <si>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</si>
  <si>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</si>
  <si>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</si>
  <si>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</si>
  <si>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</si>
  <si>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пгт. Барсово, ул. Обская, д. 34</t>
  </si>
  <si>
    <t>пгт. Федоровский, пер. Парковый, д. 11</t>
  </si>
  <si>
    <t>пгт. Федоровский, ул. Московская, д. 3</t>
  </si>
  <si>
    <t>пгт. Белый Яр, ул. Островского, д. 14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</si>
  <si>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</si>
  <si>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</si>
  <si>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</si>
  <si>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</si>
  <si>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</si>
  <si>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</si>
  <si>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Апрельская, д. 6</t>
  </si>
  <si>
    <t>с. Локосово, ул. Центральная, д. 42</t>
  </si>
  <si>
    <t>п. Нижнесортымский, пер. Строителей, д. 1</t>
  </si>
  <si>
    <t>пгт. Федоровский, пер. Тюменский, д. 5а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</si>
  <si>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</si>
  <si>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</si>
  <si>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</si>
  <si>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Пионерная, д. 31а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</si>
  <si>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</si>
  <si>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</si>
  <si>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</si>
  <si>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</si>
  <si>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</si>
  <si>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</si>
  <si>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</si>
  <si>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</si>
  <si>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</si>
  <si>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г. Лянтор, мкр. 4-й, д. 2</t>
  </si>
  <si>
    <t>г. Лянтор, мкр. 4-й, д. 5</t>
  </si>
  <si>
    <t>г. Лянтор, мкр. 4-й, д. 6</t>
  </si>
  <si>
    <t>г. Лянтор, мкр. 4-й, д. 7</t>
  </si>
  <si>
    <t>г. Лянтор, ул. Салавата Юлаева, д. 5</t>
  </si>
  <si>
    <t>г. Лянтор, ул. Салавата Юлаева, д. 6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</si>
  <si>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</si>
  <si>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</si>
  <si>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</si>
  <si>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</si>
  <si>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</si>
  <si>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</si>
  <si>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</si>
  <si>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</si>
  <si>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9</t>
  </si>
  <si>
    <t>пгт. Федоровский, ул. Ленина, д. 16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</si>
  <si>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</si>
  <si>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</si>
  <si>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</si>
  <si>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</si>
  <si>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</si>
  <si>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</si>
  <si>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</si>
  <si>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</si>
  <si>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г. Белоярский,мкр. 3, д. 27</t>
  </si>
  <si>
    <t>г. Белоярский,мкр. 3, д. 4</t>
  </si>
  <si>
    <t>г. Белоярский,ул. Молодости, д. 4а</t>
  </si>
  <si>
    <t>с. Казым, ул. Ягодная, д. 2</t>
  </si>
  <si>
    <t>пгт. Березово, ул. Астраханцева, д. 62/а</t>
  </si>
  <si>
    <t>п. Светлый, ул. Набережная, д. 55</t>
  </si>
  <si>
    <t>п. Светлый, ул. Набережная, д. 54</t>
  </si>
  <si>
    <t>п. Светлый, ул. Набережная, д. 57</t>
  </si>
  <si>
    <t>п. Светлый, ул. Набережная, д. 56</t>
  </si>
  <si>
    <t>пгт. Игрим, ул. Сухарева, д. 18</t>
  </si>
  <si>
    <t>пгт. Игрим, ул. Устремская, д. 9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</si>
  <si>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</si>
  <si>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</si>
  <si>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</si>
  <si>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</si>
  <si>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</si>
  <si>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Кооперативная, д. 32</t>
  </si>
  <si>
    <t>п. Светлый, ул. Набережная, д. 67</t>
  </si>
  <si>
    <t>пгт. Игрим, ул. имени Н.Кухаря, д. 8</t>
  </si>
  <si>
    <t>пгт. Игрим, ул. имени Н.Кухаря, д. 17</t>
  </si>
  <si>
    <t>пгт. Игрим, ул. Кооперативная, д. 41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</si>
  <si>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</si>
  <si>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</si>
  <si>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</si>
  <si>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ул. Дружбы Народов, д. 18А</t>
  </si>
  <si>
    <t>ул. Дружбы Народов, д. 26</t>
  </si>
  <si>
    <t>ул. Дружбы Народов, д. 37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</si>
  <si>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</si>
  <si>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</si>
  <si>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</si>
  <si>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</si>
  <si>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</si>
  <si>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</si>
  <si>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</si>
  <si>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</si>
  <si>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</si>
  <si>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</si>
  <si>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ул. Привокзальная, д. 13</t>
  </si>
  <si>
    <t>ул. Дружбы Народов, д. 18</t>
  </si>
  <si>
    <t>ул. Дружбы Народов, д. 22</t>
  </si>
  <si>
    <t>ул. Мира, д. 18А</t>
  </si>
  <si>
    <t>ул. Молодежная, д. 10</t>
  </si>
  <si>
    <t>ул. Молодежная, д. 13</t>
  </si>
  <si>
    <t>ул. Молодежная, д. 14</t>
  </si>
  <si>
    <t>ул. Дружбы Народов, д. 12А</t>
  </si>
  <si>
    <t>ул. Дружбы Народов, д. 12В</t>
  </si>
  <si>
    <t>ул. Дружбы Народов, д. 12Б</t>
  </si>
  <si>
    <t>ул. Дружбы Народов, д. 19</t>
  </si>
  <si>
    <t>ул. Дружбы Народов, д. 28</t>
  </si>
  <si>
    <t>ул. Дружбы Народов, д. 8</t>
  </si>
  <si>
    <t>ул. Мира, д. 4Б</t>
  </si>
  <si>
    <t>ул. Молодежная, д. 15</t>
  </si>
  <si>
    <t>ул. Прибалтийская, д. 3А</t>
  </si>
  <si>
    <t>ул. Степана Повха, д. 2</t>
  </si>
  <si>
    <t>д. Ушья, ул. Лесная, д. 43</t>
  </si>
  <si>
    <t>пгт. Куминский, ул. Гагарина, д. 34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</si>
  <si>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</si>
  <si>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</si>
  <si>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</si>
  <si>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Мортка, пер. Советский, д. 3</t>
  </si>
  <si>
    <t>пгт. Мортка, ул. Г.М.Борисова, д. 2а</t>
  </si>
  <si>
    <t>пгт. Мортка, ул. Ленина, д. 13</t>
  </si>
  <si>
    <t>пгт. Мортка, ул. Путейская, д. 8</t>
  </si>
  <si>
    <t>ул. А.М.Кузьмина, д. 22</t>
  </si>
  <si>
    <t>ул. А.М.Кузьмина, д. 28</t>
  </si>
  <si>
    <t>ул. Ленина, д. 14</t>
  </si>
  <si>
    <t>ул. Сутормина, д. 2</t>
  </si>
  <si>
    <t>ул. Ленина, д. 10</t>
  </si>
  <si>
    <t>ул. Ленина, д. 12</t>
  </si>
  <si>
    <t>ул. Ленина, д. 6, корп. 1</t>
  </si>
  <si>
    <t>ул. Садовая, д. 16</t>
  </si>
  <si>
    <t>ул. Садовая, д. 16, корп. 1</t>
  </si>
  <si>
    <t>ул. Садовая, д. 35</t>
  </si>
  <si>
    <t>ул. Свободы, д. 40</t>
  </si>
  <si>
    <t>ул. Свободы, д. 42</t>
  </si>
  <si>
    <t>ул. Строителей, д. 3, корп. 2</t>
  </si>
  <si>
    <t>пгт. Высокий, ул. Бахилова, д. 4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</si>
  <si>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</si>
  <si>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</si>
  <si>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</si>
  <si>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</si>
  <si>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5, корп. 1</t>
  </si>
  <si>
    <t>ул. Чехова, д. 1, корп. 1</t>
  </si>
  <si>
    <t>ул. Дзержинского, д. 15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</si>
  <si>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</si>
  <si>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</si>
  <si>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</si>
  <si>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</si>
  <si>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19Г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</si>
  <si>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</si>
  <si>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</si>
  <si>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</si>
  <si>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</si>
  <si>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Мира, д. 26</t>
  </si>
  <si>
    <t>ул. Мира, д. 32</t>
  </si>
  <si>
    <t>ул. Мира, д. 32А</t>
  </si>
  <si>
    <t>ул. Мира, д. 58В</t>
  </si>
  <si>
    <t>ул. Мира, д. 60А</t>
  </si>
  <si>
    <t>ул. Нефтяников, д. 17</t>
  </si>
  <si>
    <t>ул. Северная, д. 76</t>
  </si>
  <si>
    <t>ул. Спортивная, д. 21А</t>
  </si>
  <si>
    <t>ул. Чапаева, д. 55</t>
  </si>
  <si>
    <t>ул. Чапаева, д. 49</t>
  </si>
  <si>
    <t>ул. Чапаева, д. 51</t>
  </si>
  <si>
    <t>ул. Чапаева, д. 51А</t>
  </si>
  <si>
    <t>пр-кт. Победы, д. 10а</t>
  </si>
  <si>
    <t>пр-кт. Победы, д. 11</t>
  </si>
  <si>
    <t>пр-кт. Победы, д. 12а</t>
  </si>
  <si>
    <t>пр-кт. Победы, д. 14а</t>
  </si>
  <si>
    <t>пр-кт. Победы, д. 14б</t>
  </si>
  <si>
    <t>пр-кт. Победы, д. 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</si>
  <si>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</si>
  <si>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</si>
  <si>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</si>
  <si>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</si>
  <si>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26</t>
  </si>
  <si>
    <t>пр-кт. Победы, д. 28</t>
  </si>
  <si>
    <t>пр-кт. Победы, д. 28а</t>
  </si>
  <si>
    <t>пр-кт. Победы, д. 5а</t>
  </si>
  <si>
    <t>пр-кт. Победы, д. 6а</t>
  </si>
  <si>
    <t>пр-кт. Победы, д. 6б</t>
  </si>
  <si>
    <t>ул. 60 лет Октября, д. 5</t>
  </si>
  <si>
    <t>ул. Декабристов, д. 10</t>
  </si>
  <si>
    <t>ул. Заводская, д. 15, корп. 12</t>
  </si>
  <si>
    <t>ул. Ленина, д. 3а</t>
  </si>
  <si>
    <t>ул. Ленина, д. 3б</t>
  </si>
  <si>
    <t>ул. Маршала Жукова, д. 4а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</si>
  <si>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</si>
  <si>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</si>
  <si>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</si>
  <si>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</si>
  <si>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</si>
  <si>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Менделеева, д. 20</t>
  </si>
  <si>
    <t>ул. Менделеева, д. 24а</t>
  </si>
  <si>
    <t>ул. Мира, д. 16 Б  вставка</t>
  </si>
  <si>
    <t>ул. Мира, д. 18</t>
  </si>
  <si>
    <t>ул. Омская, д. 2</t>
  </si>
  <si>
    <t>ул. Омская, д. 2б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</si>
  <si>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</si>
  <si>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</si>
  <si>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</si>
  <si>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</si>
  <si>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</si>
  <si>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</si>
  <si>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</si>
  <si>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</si>
  <si>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</si>
  <si>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</si>
  <si>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</si>
  <si>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б-р. Комсомольский, д. 1</t>
  </si>
  <si>
    <t>б-р. Комсомольский, д. 5</t>
  </si>
  <si>
    <t>ул. Дзержинского, д. 15А</t>
  </si>
  <si>
    <t>ул. Дзержинского, д. 19Б</t>
  </si>
  <si>
    <t>ул. Дзержинского, д. 19В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</si>
  <si>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</si>
  <si>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</si>
  <si>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</si>
  <si>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</si>
  <si>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</si>
  <si>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</si>
  <si>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Менделеева, д. 32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</si>
  <si>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</si>
  <si>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</si>
  <si>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</si>
  <si>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</si>
  <si>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</si>
  <si>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</si>
  <si>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</si>
  <si>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</si>
  <si>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</si>
  <si>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</si>
  <si>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</si>
  <si>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</si>
  <si>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Северная, д. 76А</t>
  </si>
  <si>
    <t>ул. Чапаева, д. 59</t>
  </si>
  <si>
    <t>ул. Чапаева, д. 61</t>
  </si>
  <si>
    <t>ул. Чапаева, д. 63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</si>
  <si>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</si>
  <si>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</si>
  <si>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</si>
  <si>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</si>
  <si>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</si>
  <si>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</si>
  <si>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</si>
  <si>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</si>
  <si>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Заводская, д. 13а</t>
  </si>
  <si>
    <t>ул. Маршала Жукова, д. 8б вставка</t>
  </si>
  <si>
    <t>ул. Менделеева, д. 2а</t>
  </si>
  <si>
    <t>ул. Менделеева, д. 4б</t>
  </si>
  <si>
    <t>ул. Мира, д. 2а</t>
  </si>
  <si>
    <t>ул. Пионерская, д. 11а</t>
  </si>
  <si>
    <t>ул. Интернациональная, д. 14Б</t>
  </si>
  <si>
    <t>ул. Мира, д. 58</t>
  </si>
  <si>
    <t>ул. Мира, д. 58Б</t>
  </si>
  <si>
    <t>ул. Мира, д. 60Б</t>
  </si>
  <si>
    <t>б-р. Комсомольский, д. 14А</t>
  </si>
  <si>
    <t>б-р. Комсомольский, д. 5А</t>
  </si>
  <si>
    <t>ул. Маршала Жукова, д. 11</t>
  </si>
  <si>
    <t>ул. Маршала Жукова, д. 11А</t>
  </si>
  <si>
    <t>ул. Мира, д. 34А</t>
  </si>
  <si>
    <t>ул. Мира, д. 5А</t>
  </si>
  <si>
    <t>ул. Мира, д. 81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</si>
  <si>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</si>
  <si>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</si>
  <si>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</si>
  <si>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</si>
  <si>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</si>
  <si>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</si>
  <si>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</si>
  <si>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</si>
  <si>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</si>
  <si>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66</t>
  </si>
  <si>
    <t>ул. Нефтяников, д. 68</t>
  </si>
  <si>
    <t>ул. Нефтяников, д. 72Б</t>
  </si>
  <si>
    <t>ул. Нефтяников, д. 74</t>
  </si>
  <si>
    <t>ул. Нефтяников, д. 76</t>
  </si>
  <si>
    <t>ул. Нефтяников, д. 78</t>
  </si>
  <si>
    <t>ул. Нефтяников, д. 78А</t>
  </si>
  <si>
    <t>ул. Озёрная, д. 1</t>
  </si>
  <si>
    <t>ул. Пермская, д. 3</t>
  </si>
  <si>
    <t>ул. Северная, д. 76Б</t>
  </si>
  <si>
    <t>ул. Спортивная, д. 11</t>
  </si>
  <si>
    <t>ул. Спортивная, д. 13</t>
  </si>
  <si>
    <t>ул. Спортивная, д. 13А</t>
  </si>
  <si>
    <t>ул. Спортивная, д. 5А</t>
  </si>
  <si>
    <t>ул. Чапаева, д. 65</t>
  </si>
  <si>
    <t>ул. Чапаева, д. 67</t>
  </si>
  <si>
    <t>ул. Чапаева, д. 69</t>
  </si>
  <si>
    <t>пр-кт. Победы, д. 20а</t>
  </si>
  <si>
    <t>пр-кт. Победы, д. 20б</t>
  </si>
  <si>
    <t>пр-кт. Победы, д. 24</t>
  </si>
  <si>
    <t>пр-кт. Победы, д. 25</t>
  </si>
  <si>
    <t>ул. Гагарина, д. 7</t>
  </si>
  <si>
    <t>ул. Гагарина, д. 7б</t>
  </si>
  <si>
    <t>ул. Дружбы Народов, д. 29а</t>
  </si>
  <si>
    <t>ул. Дружбы Народов, д. 33</t>
  </si>
  <si>
    <t>ул. Заводская, д. 11, корп. 11</t>
  </si>
  <si>
    <t>ул. Заводская, д. 11а</t>
  </si>
  <si>
    <t>ул. Заводская, д. 13</t>
  </si>
  <si>
    <t>ул. Мира, д. 18а</t>
  </si>
  <si>
    <t>ул. Мира, д. 62</t>
  </si>
  <si>
    <t>ул. Мира, д. 64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</si>
  <si>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</si>
  <si>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</si>
  <si>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</si>
  <si>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</si>
  <si>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</si>
  <si>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</si>
  <si>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Чапаева, д. 17</t>
  </si>
  <si>
    <t>ул. Чапаева, д. 19</t>
  </si>
  <si>
    <t>ул. Чапаева, д. 21</t>
  </si>
  <si>
    <t>ул. Чапаева, д. 23</t>
  </si>
  <si>
    <t>пгт. Приобье, мкр. Газовиков, д. 6б</t>
  </si>
  <si>
    <t>пгт. Приобье, мкр. Газовиков, д. 8а</t>
  </si>
  <si>
    <t>п. Унъюган, ул. Матросова, д. 12</t>
  </si>
  <si>
    <t>п. Унъюган, ул. Матросова, д. 13</t>
  </si>
  <si>
    <t>пгт. Андра, мкр. Финский, д. 1</t>
  </si>
  <si>
    <t>пгт. Андра, мкр. Финский, д. 2</t>
  </si>
  <si>
    <t>пгт. Октябрьское, ул. 50 лет Победы, д. 11</t>
  </si>
  <si>
    <t>пгт. Талинка, мкр. 1-й, д. 43</t>
  </si>
  <si>
    <t>пгт. Талинка, мкр. 2-й, д. 1</t>
  </si>
  <si>
    <t>пгт. Приобье, мкр. Речников, д. 13</t>
  </si>
  <si>
    <t>пгт. Приобье, ул. Крымская, д. 45</t>
  </si>
  <si>
    <t>пгт. Приобье, ул. Крымская, д. 4а</t>
  </si>
  <si>
    <t>пгт. Приобье, ул. Строителей, д. 57</t>
  </si>
  <si>
    <t>пгт. Приобье, ул. Строителей, д. 9</t>
  </si>
  <si>
    <t>ул. 40 лет Победы, д. 7</t>
  </si>
  <si>
    <t>ул. 40 лет Победы, д. 9</t>
  </si>
  <si>
    <t>ул. Мира, д. 18, корп. 2</t>
  </si>
  <si>
    <t>ул. Монтажников, д. 3, корп. А, секц. 2</t>
  </si>
  <si>
    <t>ул. Кирова, д. 10</t>
  </si>
  <si>
    <t>ул. Декабристов, д. 6</t>
  </si>
  <si>
    <t>ул. Железнодорожная, д. 11, корп. А</t>
  </si>
  <si>
    <t>ул. Мира, д. 18, корп. 3</t>
  </si>
  <si>
    <t>ул. Таежная, д. 12, корп. 2</t>
  </si>
  <si>
    <t>ул. Попова, д. 60, корп. Б</t>
  </si>
  <si>
    <t>ул. Свердлова, д. 1</t>
  </si>
  <si>
    <t>ул. Свердлова, д. 6</t>
  </si>
  <si>
    <t>ул. Толстого, д. 2</t>
  </si>
  <si>
    <t>мкр. 16-й, д. 26</t>
  </si>
  <si>
    <t>мкр. 1-й, д. 21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</si>
  <si>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</si>
  <si>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</si>
  <si>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</si>
  <si>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</si>
  <si>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</si>
  <si>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</si>
  <si>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</si>
  <si>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4</t>
  </si>
  <si>
    <t>мкр. 5-й, д. 10А</t>
  </si>
  <si>
    <t>мкр. 7-й, д. 39Е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</si>
  <si>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</si>
  <si>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</si>
  <si>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</si>
  <si>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</si>
  <si>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</si>
  <si>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</si>
  <si>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</si>
  <si>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</si>
  <si>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</si>
  <si>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мкр. 16-й, д. 25</t>
  </si>
  <si>
    <t>мкр. 16-й, д. 7</t>
  </si>
  <si>
    <t>мкр. 16-й, д. 8</t>
  </si>
  <si>
    <t>мкр. 2-й, д. 1а</t>
  </si>
  <si>
    <t>мкр. 2-й, д. 20</t>
  </si>
  <si>
    <t>мкр. 2-й, д. 22</t>
  </si>
  <si>
    <t>мкр. 2-й, д. 23</t>
  </si>
  <si>
    <t>мкр. 2-й, д. 6</t>
  </si>
  <si>
    <t>мкр. 2-й, д. 7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</si>
  <si>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</si>
  <si>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</si>
  <si>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</si>
  <si>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</si>
  <si>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</si>
  <si>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</si>
  <si>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</si>
  <si>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</si>
  <si>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</si>
  <si>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мкр. 12-й, д. 53</t>
  </si>
  <si>
    <t>мкр. 2-й, д. 8</t>
  </si>
  <si>
    <t>мкр. 2-й, д. 9</t>
  </si>
  <si>
    <t>мкр. 3-й, д. 10</t>
  </si>
  <si>
    <t>мкр. 3-й, д. 11</t>
  </si>
  <si>
    <t>мкр. 3-й, д. 12</t>
  </si>
  <si>
    <t>мкр. 3-й, д. 13</t>
  </si>
  <si>
    <t>мкр. 3-й, д. 15</t>
  </si>
  <si>
    <t>мкр. 3-й, д. 7</t>
  </si>
  <si>
    <t>мкр. 3-й, д. 8</t>
  </si>
  <si>
    <t>мкр. 3-й, д. 9</t>
  </si>
  <si>
    <t>мкр. 5-й, д. 65</t>
  </si>
  <si>
    <t>мкр. 7-й, д. 56</t>
  </si>
  <si>
    <t>мкр. 8-й, д. 10</t>
  </si>
  <si>
    <t>мкр. 8-й, д. 3</t>
  </si>
  <si>
    <t>мкр. 1-й, д. 36</t>
  </si>
  <si>
    <t>мкр. 1-й, д. 37</t>
  </si>
  <si>
    <t>мкр. 1-й, д. 48</t>
  </si>
  <si>
    <t>мкр. 1-й, д. 50</t>
  </si>
  <si>
    <t>мкр. 1-й, д. 51</t>
  </si>
  <si>
    <t>мкр. 2-й, д. 4</t>
  </si>
  <si>
    <t>мкр. 4-й, д. 6</t>
  </si>
  <si>
    <t>мкр. 4-й, д. 7</t>
  </si>
  <si>
    <t>ул. Речная, д. 107</t>
  </si>
  <si>
    <t>ул. Тихона Сенькина, д. 1</t>
  </si>
  <si>
    <t>ул. Тихона Сенькина, д. 12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</si>
  <si>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</si>
  <si>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</si>
  <si>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</si>
  <si>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</si>
  <si>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</si>
  <si>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</si>
  <si>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</si>
  <si>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4-й, д. 8</t>
  </si>
  <si>
    <t>ул. Тихона Сенькина, д. 8</t>
  </si>
  <si>
    <t>ул. Чернышова, д. 16</t>
  </si>
  <si>
    <t>мкр. 1-й, д. 11</t>
  </si>
  <si>
    <t>ул. Мира, д. 1</t>
  </si>
  <si>
    <t>ул. Речная, д. 103</t>
  </si>
  <si>
    <t>ул. Тихона Сенькина, д. 2</t>
  </si>
  <si>
    <t>ул. Тихона Сенькина, д. 4</t>
  </si>
  <si>
    <t>мкр. 6 Пионерный, д. 24</t>
  </si>
  <si>
    <t>мкр. 1-й, д. 46</t>
  </si>
  <si>
    <t>мкр. 3-й, д. 20</t>
  </si>
  <si>
    <t>мкр. 2-й, д. 26</t>
  </si>
  <si>
    <t>мкр. 3-й, д. 18</t>
  </si>
  <si>
    <t>мкр. 2, д. 32</t>
  </si>
  <si>
    <t>мкр. 2, д. 71</t>
  </si>
  <si>
    <t>мкр. 2, д. 76</t>
  </si>
  <si>
    <t>мкр. 2, д. 78</t>
  </si>
  <si>
    <t>мкр. 2, д. 84</t>
  </si>
  <si>
    <t>мкр. 2, д. 90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</si>
  <si>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</si>
  <si>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</si>
  <si>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</si>
  <si>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</si>
  <si>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</si>
  <si>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</si>
  <si>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</si>
  <si>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</si>
  <si>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</si>
  <si>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мкр. 2, д. 29</t>
  </si>
  <si>
    <t>мкр. 2, д. 30</t>
  </si>
  <si>
    <t>мкр. 2, д. 31</t>
  </si>
  <si>
    <t>мкр. 2, д. 33</t>
  </si>
  <si>
    <t>мкр. 2, д. 34</t>
  </si>
  <si>
    <t>мкр. 2, д. 39</t>
  </si>
  <si>
    <t>мкр. 2, д. 65</t>
  </si>
  <si>
    <t>мкр. 2, д. 83</t>
  </si>
  <si>
    <t>мкр. 2, д. 88</t>
  </si>
  <si>
    <t>мкр. 2, д. 89А</t>
  </si>
  <si>
    <t>п. Куть-Ях, д. 10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</si>
  <si>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</si>
  <si>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</si>
  <si>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</si>
  <si>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</si>
  <si>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3-й, д. 22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</si>
  <si>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</si>
  <si>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</si>
  <si>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</si>
  <si>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</si>
  <si>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</si>
  <si>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</si>
  <si>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с. Чеускино, ул. Центральная, д. 29</t>
  </si>
  <si>
    <t>п. Салым, ул. Привокзальная, д. 11</t>
  </si>
  <si>
    <t>п. Салым, ул. Привокзальная, д. 5</t>
  </si>
  <si>
    <t>п. Салым, ул. Северная, д. 15</t>
  </si>
  <si>
    <t>п. Сингапай, ул. Круг Б-3, д. 36</t>
  </si>
  <si>
    <t>п. Сингапай, ул. Круг Б-4, д. 28</t>
  </si>
  <si>
    <t>п. Сингапай, ул. Круг Б-4, д. 31</t>
  </si>
  <si>
    <t>п. Сингапай, ул. Круг Б-4, д. 35</t>
  </si>
  <si>
    <t>пгт. Пойковский, мкр. Дорожник, д. 3</t>
  </si>
  <si>
    <t>пгт. Пойковский, мкр. 1-й, д. 100</t>
  </si>
  <si>
    <t>пгт. Пойковский, мкр. 1-й, д. 104</t>
  </si>
  <si>
    <t>пгт. Пойковский, мкр. 1-й, д. 64</t>
  </si>
  <si>
    <t>пгт. Пойковский, мкр. 4-й, д. 18</t>
  </si>
  <si>
    <t>пгт. Пойковский, мкр. 4-й, д. 19</t>
  </si>
  <si>
    <t>п. Ваховск, ул. Спортивная, д. 1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</si>
  <si>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</si>
  <si>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</si>
  <si>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</si>
  <si>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</si>
  <si>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</si>
  <si>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</si>
  <si>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</si>
  <si>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</si>
  <si>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</si>
  <si>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</si>
  <si>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с. Ларьяк, ул. Мирюгина, д. 14</t>
  </si>
  <si>
    <t>пгт. Излучинск, ул. Набережная, д. 3</t>
  </si>
  <si>
    <t>пгт. Новоаганск, ул. Центральная, д. 5</t>
  </si>
  <si>
    <t>с. Ларьяк, пер. Больничный, д. 2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</si>
  <si>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</si>
  <si>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</si>
  <si>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</si>
  <si>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п. Горноправдинск, пер. Школьный, д. 3А</t>
  </si>
  <si>
    <t>п. Горноправдинск, ул. Петелина, д. 5</t>
  </si>
  <si>
    <t>п. Горноправдинск, ул. Петелина, д. 6</t>
  </si>
  <si>
    <t>п. Горноправдинск, ул. Победы, д. 5 А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</si>
  <si>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</si>
  <si>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</si>
  <si>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</si>
  <si>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</si>
  <si>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</si>
  <si>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п. Кедровый, ул. Энтузиастов, д. 18</t>
  </si>
  <si>
    <t>п. Луговской, ул. Комсомольская, д. 4</t>
  </si>
  <si>
    <t>г. Советский, ул. Гастелло, д. 37</t>
  </si>
  <si>
    <t>г. Советский, ул. Гастелло, д. 39</t>
  </si>
  <si>
    <t>г. Советский, ул. Калинина, д. 1</t>
  </si>
  <si>
    <t>г. Советский, ул. Калинина, д. 44, лит. а</t>
  </si>
  <si>
    <t>г. Советский, ул. Ленина, д. 1</t>
  </si>
  <si>
    <t>г. Советский, ул. Советская, д. 25</t>
  </si>
  <si>
    <t>г. Советский, ул. Советская, д. 35</t>
  </si>
  <si>
    <t>г. Советский, ул. Юбилейная, д. 50, корп. А</t>
  </si>
  <si>
    <t>г. Советский, ул. Юности, д. 13</t>
  </si>
  <si>
    <t>п. Алябьевский, ул. Токмянина, д. 2</t>
  </si>
  <si>
    <t>п. Алябьевский, ул. Токмянина, д. 3</t>
  </si>
  <si>
    <t>п. Алябьевский, ул. Токмянина, д. 7</t>
  </si>
  <si>
    <t>пгт. Агириш, ул. Спортивная, д. 24</t>
  </si>
  <si>
    <t>пгт. Агириш, ул. Спортивная, д. 24а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</si>
  <si>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</si>
  <si>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</si>
  <si>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</si>
  <si>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</si>
  <si>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</si>
  <si>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</si>
  <si>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</si>
  <si>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Таежный, ул. Уральская, д. 34</t>
  </si>
  <si>
    <t>г. Советский, пер. Строительный, д. 11</t>
  </si>
  <si>
    <t>г. Советский, ул. Гастелло, д. 26</t>
  </si>
  <si>
    <t>г. Советский, ул. Гастелло, д. 28</t>
  </si>
  <si>
    <t>г. Советский, ул. Гастелло, д. 41</t>
  </si>
  <si>
    <t>г. Советский, ул. Железнодорожная, д. 16</t>
  </si>
  <si>
    <t>г. Советский, ул. Железнодорожная, д. 2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</si>
  <si>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</si>
  <si>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</si>
  <si>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</si>
  <si>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</si>
  <si>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</si>
  <si>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ул. Короленко, д. 7</t>
  </si>
  <si>
    <t>г. Советский, ул. Кошевого, д. 7</t>
  </si>
  <si>
    <t>г. Советский, ул. Садовая, д. 3</t>
  </si>
  <si>
    <t>г. Советский, ул. Строительная, д. 40, корп. а</t>
  </si>
  <si>
    <t>ул. Комсомольская, д. 20</t>
  </si>
  <si>
    <t>ул. Комсомольская, д. 26</t>
  </si>
  <si>
    <t>ул. Ленина, д. 15</t>
  </si>
  <si>
    <t>ул. Ленина, д. 15а</t>
  </si>
  <si>
    <t>ул. Ленина, д. 17</t>
  </si>
  <si>
    <t>ул. Мира, д. 20</t>
  </si>
  <si>
    <t>ул. Мира, д. 7</t>
  </si>
  <si>
    <t>ул. Мира, д. 9</t>
  </si>
  <si>
    <t>ул. Солнечная, д. 10</t>
  </si>
  <si>
    <t>ул. Солнечная, д. 10А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</si>
  <si>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</si>
  <si>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</si>
  <si>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</si>
  <si>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</si>
  <si>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</si>
  <si>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</si>
  <si>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</si>
  <si>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</si>
  <si>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</si>
  <si>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</si>
  <si>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</si>
  <si>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</si>
  <si>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</si>
  <si>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</si>
  <si>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</si>
  <si>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</si>
  <si>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</si>
  <si>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</si>
  <si>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</si>
  <si>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</si>
  <si>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</si>
  <si>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</si>
  <si>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</si>
  <si>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</si>
  <si>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</si>
  <si>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</si>
  <si>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Проектные работы</t>
  </si>
  <si>
    <t>Итого по автономному округу на 2017 год</t>
  </si>
  <si>
    <t>Всего по автономному округу на 2017-2019 годы</t>
  </si>
  <si>
    <t>2018 год</t>
  </si>
  <si>
    <t>Итого по автономному округу на 2019 год</t>
  </si>
  <si>
    <t>п. Унъюган, ул. Матросова, д. 16</t>
  </si>
  <si>
    <t>п. Солнечный, ул. Сибирская, д.4а</t>
  </si>
  <si>
    <t>ул. Омская, д. 4</t>
  </si>
  <si>
    <t>ул. Омская, д. 22</t>
  </si>
  <si>
    <t>ул. Омская, д. 18</t>
  </si>
  <si>
    <t>ул. 60 лет Октября, д. 7б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</si>
  <si>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</si>
  <si>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</si>
  <si>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</si>
  <si>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Школьная, д. 10</t>
  </si>
  <si>
    <t>п. Ульт-Ягун, ул. 35 лет Победы, д. 1</t>
  </si>
  <si>
    <t>п. Ульт-Ягун, ул. 35 лет Победы, д. 11</t>
  </si>
  <si>
    <t>II. Перечень работ по капитальному ремонту общего имущества в многоквартирных домах</t>
  </si>
  <si>
    <t>Итого по автономному округу на 2018 год</t>
  </si>
  <si>
    <t>ул. Строителей, д. 59</t>
  </si>
  <si>
    <t>ул. Березовская, д. 12</t>
  </si>
  <si>
    <t>2695.5</t>
  </si>
  <si>
    <t>ул. Пионерская, д. 11</t>
  </si>
  <si>
    <t>мкр. 7-й, д. 8</t>
  </si>
  <si>
    <t>ул. Молодежная, д. 7</t>
  </si>
  <si>
    <t>ул. Молодежная, д. 5</t>
  </si>
  <si>
    <t>4491.10</t>
  </si>
  <si>
    <t>ул. Строителей, д. 109</t>
  </si>
  <si>
    <t>п. Куть-Ях, д. 1</t>
  </si>
  <si>
    <t>п. Куть-Ях, д. 7</t>
  </si>
  <si>
    <t>пгт. Игрим, ул. Спортивная, д. 18</t>
  </si>
  <si>
    <t>пгт. Игрим, ул. Королева, д. 15</t>
  </si>
  <si>
    <t>ул. Ермака, д. 17А</t>
  </si>
  <si>
    <t>ул. Ленина, д. 4, корп. 2</t>
  </si>
  <si>
    <t>ул. Свободы, д. 29, корп. 1</t>
  </si>
  <si>
    <t>п. Горноправдинск, ул. Таежная, д. 2</t>
  </si>
  <si>
    <t>п. Горноправдинск, ул. Победы, д. 4</t>
  </si>
  <si>
    <t>п. Ваховск, 1 мкр, д. 5</t>
  </si>
  <si>
    <t>д. Сайгатина, ул. Совхозная, д. 11</t>
  </si>
  <si>
    <t>пр-кт. Победы, д. 19а</t>
  </si>
  <si>
    <t>пр-кт. Победы, д. 21А</t>
  </si>
  <si>
    <t>ул. Маршала Жукова, д. 2</t>
  </si>
  <si>
    <t>ул. Маршала Жукова, д. 2б</t>
  </si>
  <si>
    <t>п. Унъюган, мкр. 40 лет Победы, д. 2</t>
  </si>
  <si>
    <t>мкр. 16А, д. 66</t>
  </si>
  <si>
    <t>мкр. 1-й, д. 24</t>
  </si>
  <si>
    <t>мкр. 1-й, д. 16</t>
  </si>
  <si>
    <t>мкр. 1-й, д. 18</t>
  </si>
  <si>
    <t>мкр. 1-й, д. 27</t>
  </si>
  <si>
    <t>мкр. 1-й, д. 3</t>
  </si>
  <si>
    <t xml:space="preserve">мкр. 1-й, д. 4 </t>
  </si>
  <si>
    <t xml:space="preserve">мкр. 1-й, д. 8 </t>
  </si>
  <si>
    <t>пгт. Талинка, мкр. 2-й, д. 2</t>
  </si>
  <si>
    <t>пгт. Барсово, ул. Майская, д. 45</t>
  </si>
  <si>
    <t>пгт. Барсово, ул. Мостостроителей, д. 10</t>
  </si>
  <si>
    <t>п. Солнечный, ул. Сибирская, д. 10а</t>
  </si>
  <si>
    <t>ул. Железнодорожная, д. 45</t>
  </si>
  <si>
    <t>ул. Нефтяников, д. 5</t>
  </si>
  <si>
    <t>ул. Ленина, д. 1А</t>
  </si>
  <si>
    <t>ул. Мира, д. 10а</t>
  </si>
  <si>
    <t>ул. Мира, д. 12а</t>
  </si>
  <si>
    <t>ул. Мира, д. 4а</t>
  </si>
  <si>
    <t>ул. Мира, д. 6А</t>
  </si>
  <si>
    <t>ул. Мира, д. 8А</t>
  </si>
  <si>
    <t>ул. Нефтяников, д. 1А</t>
  </si>
  <si>
    <t>ул. Омская, д. 22А</t>
  </si>
  <si>
    <t xml:space="preserve">мкр. 7-й, д. 53 </t>
  </si>
  <si>
    <t>ул. Парковая, д. 5</t>
  </si>
  <si>
    <t>пгт. Федоровский, ул. Ленина, д. 2</t>
  </si>
  <si>
    <t>пгт. Игрим, ул. Королева, д. 11</t>
  </si>
  <si>
    <t>пгт. Игрим, ул. Королева, д. 17</t>
  </si>
  <si>
    <t>ул. Парковая, д. 1</t>
  </si>
  <si>
    <t>ул. Парковая, д. 7А</t>
  </si>
  <si>
    <t>ул. Первостроителей, д. 2</t>
  </si>
  <si>
    <t>с. Саранпауль, ул. Семена Васильевича Семяшкина, д. 4</t>
  </si>
  <si>
    <t>пгт. Игрим, ул. Пушкина, д. 7</t>
  </si>
  <si>
    <t>пгт. Игрим, ул. Кооперативная, д. 25</t>
  </si>
  <si>
    <t>ул. Лермонтова, д. 31А</t>
  </si>
  <si>
    <t>ул. Менделеева, д. 16</t>
  </si>
  <si>
    <t>ул. Менделеева, д. 18</t>
  </si>
  <si>
    <t>ул. Менделеева, д. 22</t>
  </si>
  <si>
    <t>ул. Менделеева, д. 24</t>
  </si>
  <si>
    <t>пр-кт. Победы, д. 17</t>
  </si>
  <si>
    <t>пр-кт. Победы, д. 17а</t>
  </si>
  <si>
    <t>пр-кт. Победы, д. 21</t>
  </si>
  <si>
    <t>ул. Маршала Жукова, д. 2а</t>
  </si>
  <si>
    <t>ул. Маршала Жукова, д. 4б</t>
  </si>
  <si>
    <t>ул. Мира, д. 89А</t>
  </si>
  <si>
    <t>пгт. Белый Яр, ул. Шукшина, д. 13</t>
  </si>
  <si>
    <t>пгт. Белый Яр, ул. Шукшина, д. 18</t>
  </si>
  <si>
    <t>п. АСС ГПЗ, д.38</t>
  </si>
  <si>
    <t>пгт. Белый Яр, ул. Есенина, д. 37</t>
  </si>
  <si>
    <t>пгт. Белый Яр, ул. Шукшина, д. 10</t>
  </si>
  <si>
    <t>пгт. Белый Яр, мкр. 1-й, д. 2</t>
  </si>
  <si>
    <t>пгт. Белый Яр, ул. Шукшина, д. 5</t>
  </si>
  <si>
    <t>ул. Свободы, д. 29, корп. 2</t>
  </si>
  <si>
    <t>ул. Ленина, д. 4, корп. 1</t>
  </si>
  <si>
    <t>г. Белоярский,мкр. 3, д. 6</t>
  </si>
  <si>
    <t>п. Алябьевский, ул. Токмянина, д. 4</t>
  </si>
  <si>
    <t>ул. Мира, д. 105</t>
  </si>
  <si>
    <t>ул. Крупской, д. 20</t>
  </si>
  <si>
    <t>ул. Мира, д. 87Б</t>
  </si>
  <si>
    <t>ул. Пионерская, д. 111</t>
  </si>
  <si>
    <t>ул. Гагарина, д. 103</t>
  </si>
  <si>
    <t>ул. Ленина, д. 85</t>
  </si>
  <si>
    <t>пгт. Мортка, ул. Ленина, д. 7</t>
  </si>
  <si>
    <t>мкр. 1-й, д. 25</t>
  </si>
  <si>
    <t>мкр. 1-й, д. 6</t>
  </si>
  <si>
    <t>мкр. 7-й, д. 32</t>
  </si>
  <si>
    <t>мкр. 7-й, д. 33</t>
  </si>
  <si>
    <t>ул. Рознина, д. 50</t>
  </si>
  <si>
    <t>ул. Березовская, д. 8Б</t>
  </si>
  <si>
    <t>ул. Гагарина, д. 111</t>
  </si>
  <si>
    <t>ул. Гагарина, д. 55</t>
  </si>
  <si>
    <t>ул. Гагарина, д. 77</t>
  </si>
  <si>
    <t>ул. Кооперативная, д. 34</t>
  </si>
  <si>
    <t>ул. Крупской, д. 15</t>
  </si>
  <si>
    <t>ул. Ленина, д. 113А</t>
  </si>
  <si>
    <t>ул. Лермонтова, д. 23</t>
  </si>
  <si>
    <t>ул. Мира, д. 117</t>
  </si>
  <si>
    <t>ул. Мира, д. 125</t>
  </si>
  <si>
    <t>ул. Мира, д. 50</t>
  </si>
  <si>
    <t>ул. Мира, д. 74</t>
  </si>
  <si>
    <t>ул. Островского, д. 38</t>
  </si>
  <si>
    <t>ул. Пионерская, д. 98</t>
  </si>
  <si>
    <t>ул. Рознина, д. 38</t>
  </si>
  <si>
    <t>ул. Рознина, д. 70А</t>
  </si>
  <si>
    <t>ул. Спортивная, д. 1</t>
  </si>
  <si>
    <t>ул. Школьная, д. 4</t>
  </si>
  <si>
    <t xml:space="preserve">ул. Парковая, д. 7 </t>
  </si>
  <si>
    <t>г. Советский, ул. 50 лет Пионерии, д. 2</t>
  </si>
  <si>
    <t>мкр. 1-й Центральный, д. 1</t>
  </si>
  <si>
    <t>мкр. 1-й Центральный, д. 10</t>
  </si>
  <si>
    <t>мкр. 1-й Центральный, д. 13</t>
  </si>
  <si>
    <t>мкр. 1-й Центральный, д. 20</t>
  </si>
  <si>
    <t>мкр. 2-й Нефтяников, д. 6</t>
  </si>
  <si>
    <t>пгт. Коммунистический, ул. Медиков, д. 1</t>
  </si>
  <si>
    <t>пгт. Коммунистический, ул. Медиков, д. 2</t>
  </si>
  <si>
    <t>мкр. 1-й Центральный, д. 17</t>
  </si>
  <si>
    <t>мкр. 1-й Центральный, д. 2</t>
  </si>
  <si>
    <t>мкр. 1-й Центральный, д. 9</t>
  </si>
  <si>
    <t>мкр. 2-й Нефтяников, д. 1</t>
  </si>
  <si>
    <t>мкр. 2-й Нефтяников, д. 2</t>
  </si>
  <si>
    <t>мкр. 2-й Нефтяников, д. 3</t>
  </si>
  <si>
    <t>мкр. 2-й Нефтяников, д. 4</t>
  </si>
  <si>
    <t>мкр. 2-й Нефтяников, д. 5</t>
  </si>
  <si>
    <t>пгт. Федоровский, ул. Строителей, д. 12</t>
  </si>
  <si>
    <t>г. Лянтор, мкр. 4-й, д. 12</t>
  </si>
  <si>
    <t>пгт. Пойковский, мкр. Дорожник, д. 7</t>
  </si>
  <si>
    <t>мкр. 16А, д. 87</t>
  </si>
  <si>
    <t>п. Горноправдинск, ул. Поспелова, д. 5</t>
  </si>
  <si>
    <t>ул. Дружбы Народов, д. 29</t>
  </si>
  <si>
    <t>ул. Прибалтийская, д. 27/1</t>
  </si>
  <si>
    <t>ул. Прибалтийская, д. 31/1</t>
  </si>
  <si>
    <t>проезд Солнечный, д. 13</t>
  </si>
  <si>
    <t>мкр. 6-й, д. 55</t>
  </si>
  <si>
    <t>мкр. 7-й, д. 10</t>
  </si>
  <si>
    <t>мкр. 7-й, д. 12</t>
  </si>
  <si>
    <t>мкр. 7-й, д. 14</t>
  </si>
  <si>
    <t>мкр. 2-й, д. 21</t>
  </si>
  <si>
    <t>мкр. 3-й, д. 19</t>
  </si>
  <si>
    <t>ул. Мира, д. 23</t>
  </si>
  <si>
    <t>пр-кт. Шмидта, д. 10</t>
  </si>
  <si>
    <t>ул. Югорская, д. 22</t>
  </si>
  <si>
    <t>ул. Олимпийская, д. 13</t>
  </si>
  <si>
    <t>ул. Олимпийская, д. 15</t>
  </si>
  <si>
    <t>ул. Олимпийская, д. 17</t>
  </si>
  <si>
    <t>ул. Таллинская, д. 1а</t>
  </si>
  <si>
    <t>ул. Набережная, д. 157</t>
  </si>
  <si>
    <t>ул. Профсоюзов, д. 34</t>
  </si>
  <si>
    <t>ул. Нефтяников, д. 4/1</t>
  </si>
  <si>
    <t>пр-кт. Ленина, д. 67/2</t>
  </si>
  <si>
    <t>пр-кт. Ленина, д. 67/3</t>
  </si>
  <si>
    <t>пр-кт. Ленина, д. 33</t>
  </si>
  <si>
    <t>ул. Энергетиков, д. 26</t>
  </si>
  <si>
    <t>пр-кт. Набережный, д. 14</t>
  </si>
  <si>
    <t>пр-кт. Ленина, д. 38</t>
  </si>
  <si>
    <t>ул. Островского, д. 8</t>
  </si>
  <si>
    <t>б-р. Свободы, д. 4</t>
  </si>
  <si>
    <t>б-р. Свободы, д. 10</t>
  </si>
  <si>
    <t>ул. Пушкина, д. 14, корп. 1</t>
  </si>
  <si>
    <t>ул. Маяковского, д. 49, корп. 1</t>
  </si>
  <si>
    <t>б-р. Свободы, д. 8</t>
  </si>
  <si>
    <t>ул. Пушкина, д. 24</t>
  </si>
  <si>
    <t>пр-кт. Ленина, д. 55</t>
  </si>
  <si>
    <t>ул. Гагарина, д. 24</t>
  </si>
  <si>
    <t>ул. Толстого, д. 24</t>
  </si>
  <si>
    <t>пр-кт. Ленина, д. 54</t>
  </si>
  <si>
    <t>пр-кт. Ленина, д. 49</t>
  </si>
  <si>
    <t>ул. Григория Кукуевицкого, д. 4</t>
  </si>
  <si>
    <t>проезд. Первопроходцев, д. 1</t>
  </si>
  <si>
    <t>ул. Федорова, д. 61</t>
  </si>
  <si>
    <t>ул. Энергетиков, д. 3</t>
  </si>
  <si>
    <t>ул. Республики, д. 65</t>
  </si>
  <si>
    <t>ул. Дзержинского, д. 7/3</t>
  </si>
  <si>
    <t>ул. Дзержинского, д. 9/1</t>
  </si>
  <si>
    <t>ул. Островского, д. 26, корп. 1</t>
  </si>
  <si>
    <t>ул. Дзержинского, д. 9/2</t>
  </si>
  <si>
    <t>пр-кт. Ленина, д. 52</t>
  </si>
  <si>
    <t>ул. Профсоюзов, д. 50</t>
  </si>
  <si>
    <t>ул. Маяковского, д. 47</t>
  </si>
  <si>
    <t>ул. Маяковского, д. 47, корп. 1</t>
  </si>
  <si>
    <t>ул. Маяковского, д. 49</t>
  </si>
  <si>
    <t>пр-кт. Комсомольский, д. 20/1</t>
  </si>
  <si>
    <t>пр-кт. Комсомольский, д. 12/1</t>
  </si>
  <si>
    <t>ул. Дзержинского, д. 3/2</t>
  </si>
  <si>
    <t>ул. Майская, д. 20</t>
  </si>
  <si>
    <t>мкр. 1-й, д. 44</t>
  </si>
  <si>
    <t>мкр. 1-й, д. 33</t>
  </si>
  <si>
    <t>п. Юбилейный, ул. Лесная, д. 1</t>
  </si>
  <si>
    <t>пгт. Белый Яр, ул. Лесная, д. 11А</t>
  </si>
  <si>
    <t>ул. 40 лет Победы, д. 1</t>
  </si>
  <si>
    <t>пр-кт. Ленина, д. 51</t>
  </si>
  <si>
    <t>пгт. Белый Яр, ул. Некрасова, д. 2</t>
  </si>
  <si>
    <t>г. Советский, ул. Киевская, д. 29</t>
  </si>
  <si>
    <t>пр-кт. Ленина, д. 46</t>
  </si>
  <si>
    <t>ул. Майская, д. 24</t>
  </si>
  <si>
    <t>пр-кт. Комсомольский, д. 25</t>
  </si>
  <si>
    <t>ул. Энергетиков, д. 26/1</t>
  </si>
  <si>
    <t>ул. Пушкина, д. 18/1</t>
  </si>
  <si>
    <t>ул. Республики, д. 67</t>
  </si>
  <si>
    <t>ул. Энергетиков, д. 7/1</t>
  </si>
  <si>
    <t>ул. Маяковского, д. 34</t>
  </si>
  <si>
    <t>проезд. Первопроходцев, д. 2</t>
  </si>
  <si>
    <t>проезд. Первопроходцев, д. 4</t>
  </si>
  <si>
    <t>проезд. Первопроходцев, д. 18</t>
  </si>
  <si>
    <t>ул. Геологическая, д. 24</t>
  </si>
  <si>
    <t>ул. Профсоюзов, д. 40</t>
  </si>
  <si>
    <t>ул. Профсоюзов, д. 42</t>
  </si>
  <si>
    <t>пр-кт. Мира, д. 10</t>
  </si>
  <si>
    <t>ул. Декабристов, д. 9</t>
  </si>
  <si>
    <t>ул. Декабристов, д. 13</t>
  </si>
  <si>
    <t>ул. Декабристов, д. 15</t>
  </si>
  <si>
    <t>пр-кт. Мира, д. 15</t>
  </si>
  <si>
    <t>пр-кт. Мира, д. 16</t>
  </si>
  <si>
    <t>ул. Югорская, д. 18</t>
  </si>
  <si>
    <t>ул. Маяковского, д. 27</t>
  </si>
  <si>
    <t>ул. Григория Кукуевицкого, д. 2</t>
  </si>
  <si>
    <t>ул. Островского, д. 9/1</t>
  </si>
  <si>
    <t>ул. Маяковского, д. 22</t>
  </si>
  <si>
    <t>пр-кт. Пролетарский, д. 22</t>
  </si>
  <si>
    <t>ул. Энергетиков, д. 1</t>
  </si>
  <si>
    <t>пр-кт. Мира, д. 17</t>
  </si>
  <si>
    <t>пр-кт. Мира, д. 19</t>
  </si>
  <si>
    <t>ул. Профсоюзов, д. 32</t>
  </si>
  <si>
    <t>пр-кт. Мира, д. 30</t>
  </si>
  <si>
    <t>пр-кт. Мира, д. 7</t>
  </si>
  <si>
    <t>ул. Островского, д. 14</t>
  </si>
  <si>
    <t>ул. Григория Кукуевицкого, д. 7</t>
  </si>
  <si>
    <t>ул. Энгельса, д. 9</t>
  </si>
  <si>
    <t>ул. Дзержинского, д. 3/3</t>
  </si>
  <si>
    <t>пр-кт. Ленина, д. 39/1</t>
  </si>
  <si>
    <t>пр-кт. Ленина, д. 50</t>
  </si>
  <si>
    <t>пр-кт. Мира, д. 6</t>
  </si>
  <si>
    <t>ул. Энергетиков, д. 1/1</t>
  </si>
  <si>
    <t>пр-кт. Мира, д. 5</t>
  </si>
  <si>
    <t>пр-кт. Комсомольский, д. 6/1</t>
  </si>
  <si>
    <t>пр-кт. Пролетарский, д. 14</t>
  </si>
  <si>
    <t>ул. Федорова, д. 5</t>
  </si>
  <si>
    <t>ул. Маяковского, д. 39</t>
  </si>
  <si>
    <t>ул. Быстринская, д. 2</t>
  </si>
  <si>
    <t>пр-кт. Комсомольский, д. 38</t>
  </si>
  <si>
    <t>ул. Маяковского, д. 28</t>
  </si>
  <si>
    <t>ул. Маяковского, д. 30</t>
  </si>
  <si>
    <t>ул. Маяковского, д. 32</t>
  </si>
  <si>
    <t>пр-кт. Комсомольский, д. 31</t>
  </si>
  <si>
    <t>пр-кт. Комсомольский, д. 36</t>
  </si>
  <si>
    <t>пр-кт. Комсомольский, д. 42</t>
  </si>
  <si>
    <t>ул. Маяковского, д. 27/1</t>
  </si>
  <si>
    <t>ул. Мелик-Карамова, д. 25</t>
  </si>
  <si>
    <t>проезд. Первопроходцев, д. 9</t>
  </si>
  <si>
    <t>проезд. Первопроходцев, д. 13</t>
  </si>
  <si>
    <t>пр-кт. Пролетарский, д. 12</t>
  </si>
  <si>
    <t>пр-кт. Комсомольский, д. 21</t>
  </si>
  <si>
    <t>ул. Майская, д. 22</t>
  </si>
  <si>
    <t>ул. Маяковского, д. 20</t>
  </si>
  <si>
    <t>пр-кт. Ленина, д. 62</t>
  </si>
  <si>
    <t>ул. Островского, д. 9</t>
  </si>
  <si>
    <t>пр-кт. Ленина, д. 70</t>
  </si>
  <si>
    <t>ул. Лермонтова, д. 4/1</t>
  </si>
  <si>
    <t>ул. Лермонтова, д. 4</t>
  </si>
  <si>
    <t>пр-кт. Мира, д. 1</t>
  </si>
  <si>
    <t>пр-кт. Мира, д. 26А</t>
  </si>
  <si>
    <t>пр-кт. Пролетарский, д. 30</t>
  </si>
  <si>
    <t>ул. Чехова, д. 10</t>
  </si>
  <si>
    <t>пр-кт. Мира, д. 9/1</t>
  </si>
  <si>
    <t>ул. Энергетиков, д. 11/1</t>
  </si>
  <si>
    <t>ул. Строителей, д. 2</t>
  </si>
  <si>
    <t>ул. Строителей, д. 3, корп. 3</t>
  </si>
  <si>
    <t>мкр. 16А, д. 80</t>
  </si>
  <si>
    <t>мкр. 16А, д. 79</t>
  </si>
  <si>
    <t>мкр. 16А, д. 78</t>
  </si>
  <si>
    <t>мкр. 16А, д. 77</t>
  </si>
  <si>
    <t>мкр. 16А, д. 75</t>
  </si>
  <si>
    <t>мкр. 14-й, д. 19</t>
  </si>
  <si>
    <t>мкр. 14-й, д. 15</t>
  </si>
  <si>
    <t>мкр. 13-й, д. 19</t>
  </si>
  <si>
    <t>мкр. 2-й, д. 17</t>
  </si>
  <si>
    <t>мкр. 5-й, д. 10</t>
  </si>
  <si>
    <t>мкр. 1-й, д. 28</t>
  </si>
  <si>
    <t>мкр. 2-й, д. 2</t>
  </si>
  <si>
    <t>мкр. 2-й, д. 25</t>
  </si>
  <si>
    <t>мкр. 7-й, д. 1</t>
  </si>
  <si>
    <t>мкр. 7-й, д. 2</t>
  </si>
  <si>
    <t>мкр. 7-й, д. 2а</t>
  </si>
  <si>
    <t>мкр. 7-й, д. 4</t>
  </si>
  <si>
    <t>мкр. 7-й, д. 6</t>
  </si>
  <si>
    <t>мкр. 7-й, д. 16</t>
  </si>
  <si>
    <t>мкр. 7-й, д. 23</t>
  </si>
  <si>
    <t>мкр. 7-й, д. 26</t>
  </si>
  <si>
    <t>мкр. 5-й, д. 22</t>
  </si>
  <si>
    <t>мкр. 5-й, д. 23</t>
  </si>
  <si>
    <t>мкр. 5-й, д. 24</t>
  </si>
  <si>
    <t>мкр. 5-й, д. 29</t>
  </si>
  <si>
    <t>мкр. 6-й, д. 20</t>
  </si>
  <si>
    <t>мкр. 6-й, д. 18</t>
  </si>
  <si>
    <t>мкр. 7-й, д. 18</t>
  </si>
  <si>
    <t>мкр. 7-й, д. 27</t>
  </si>
  <si>
    <t>мкр. 2-й, д. 23а</t>
  </si>
  <si>
    <t>мкр. 5-й, д. 26</t>
  </si>
  <si>
    <t>мкр. 5-й, д. 27</t>
  </si>
  <si>
    <t xml:space="preserve">мкр. 6-й, д. 2 </t>
  </si>
  <si>
    <t>мкр. 6-й, д. 5</t>
  </si>
  <si>
    <t>мкр. 6-й, д. 10</t>
  </si>
  <si>
    <t>п. Светлый, ул. Первопроходцев, д. 64</t>
  </si>
  <si>
    <t>ул. Парковая, д. 7</t>
  </si>
  <si>
    <t>мкр. 7-й, д. 53</t>
  </si>
  <si>
    <t>мкр. 8-й, д. 27</t>
  </si>
  <si>
    <t>ул. Пермская, д. 21</t>
  </si>
  <si>
    <t>мкр. 5-й Солнечный, д. 4</t>
  </si>
  <si>
    <t>ул. А.М.Кузьмина, д. 2</t>
  </si>
  <si>
    <t>ул. Заречная, д. 16</t>
  </si>
  <si>
    <t>ул. Нефтяников, д. 14</t>
  </si>
  <si>
    <t>ул. Заречная, д. 14</t>
  </si>
  <si>
    <t>пр-кт. Мира, д. 31</t>
  </si>
  <si>
    <t>ул. Дзержинского, д. 13</t>
  </si>
  <si>
    <t>ул. Чапаева, д. 51а</t>
  </si>
  <si>
    <t>Строительный контроль</t>
  </si>
  <si>
    <t>ул. Мира, д. 95</t>
  </si>
  <si>
    <t>ул. Гагарина, д. 111а</t>
  </si>
  <si>
    <t>б-р. Свободы, д. 2</t>
  </si>
  <si>
    <t>пр-кт. Комсомольский, д. 21/1</t>
  </si>
  <si>
    <t>ул. Крылова, д. 25</t>
  </si>
  <si>
    <t>ул. Крылова, д. 27</t>
  </si>
  <si>
    <t>ул. Магистральная, д. 28</t>
  </si>
  <si>
    <t>ул. Привокзальная, д. 26</t>
  </si>
  <si>
    <t>ул. Толстого, д. 26</t>
  </si>
  <si>
    <t>ул. Гагарина, д. 85</t>
  </si>
  <si>
    <t>ул. Гагарина, д. 117</t>
  </si>
  <si>
    <t>ул. Ямская, д. 1/1</t>
  </si>
  <si>
    <t>ул. Ямская, д. 1</t>
  </si>
  <si>
    <t>ул. Ямская, д. 3/1</t>
  </si>
  <si>
    <t>ул. Бориса Щербины, д. 7</t>
  </si>
  <si>
    <t>пер. Южный, д. 32А</t>
  </si>
  <si>
    <t>мкр. 5-й Солнечный, д. 2а</t>
  </si>
  <si>
    <t>мкр. 5-й Солнечный, д. 3</t>
  </si>
  <si>
    <t>мкр. 5-й Солнечный, д. 6</t>
  </si>
  <si>
    <t>мкр. 4-й молодежный, д. 15</t>
  </si>
  <si>
    <t>ул. Чехова, д. 19</t>
  </si>
  <si>
    <t>ул. А. А. Дунина-Горкавича, д. 5</t>
  </si>
  <si>
    <t>пгт. Федоровский, проезд Промышленный, д. 22</t>
  </si>
  <si>
    <t>п. Солнечный, ул. Космонавтов, д.37</t>
  </si>
  <si>
    <t>п. АСС ГПЗ, д. 36</t>
  </si>
  <si>
    <t>1149.0</t>
  </si>
  <si>
    <t>ул. Мира, д. 12б</t>
  </si>
  <si>
    <t>ул. Пионерская, д. 9</t>
  </si>
  <si>
    <t>ул. Мира, д. 51</t>
  </si>
  <si>
    <t>ул. Нефтепромышленная, д. 22</t>
  </si>
  <si>
    <t>0*</t>
  </si>
  <si>
    <t>мкр. 3-й, д. 21</t>
  </si>
  <si>
    <t>п. Солнечный, ул. Молодежная, д. 6</t>
  </si>
  <si>
    <t>пгт. Пойковский, мкр. 7-й, д. 10/11/11а</t>
  </si>
  <si>
    <t>пгт. Пойковский, мкр. 7-й, д. 8/9</t>
  </si>
  <si>
    <t>ул. 30 лет Победы, д. 54</t>
  </si>
  <si>
    <t>ул. Быстринская, д. 10</t>
  </si>
  <si>
    <t xml:space="preserve">ул. Пушкина, д. 14 </t>
  </si>
  <si>
    <t>б-р. Свободы, д. 12*</t>
  </si>
  <si>
    <t>пр-кт. Комсомольский, д. 27*</t>
  </si>
  <si>
    <t>пр-кт. Мира, д. 34А*</t>
  </si>
  <si>
    <t>пр-кт. Пролетарский, д. 3/1*</t>
  </si>
  <si>
    <t>ул. Генерала Иванова, д. 7</t>
  </si>
  <si>
    <t>ремонт фасада с утеплением</t>
  </si>
  <si>
    <t>ул. Шушенская, д. 15</t>
  </si>
  <si>
    <t>ул. 50 лет ВЛКСМ, д. 5а</t>
  </si>
  <si>
    <t>ул. Свердлова, д. 8*</t>
  </si>
  <si>
    <t>пр-кт. Пролетарский, д. 20*</t>
  </si>
  <si>
    <t>пр-кт. Пролетарский, д. 28*</t>
  </si>
  <si>
    <t>ул. Маяковского, д. 45*</t>
  </si>
  <si>
    <t>пр-кт. Ленина, д. 13*</t>
  </si>
  <si>
    <t>пр-кт. Ленина, д. 27*</t>
  </si>
  <si>
    <t>пр-кт. Ленина, д. 29*</t>
  </si>
  <si>
    <t>пр-кт. Ленина, д. 34*</t>
  </si>
  <si>
    <t>мкр. 7-й, д. 2А</t>
  </si>
  <si>
    <t>мкр. 15-й, д. 4</t>
  </si>
  <si>
    <t xml:space="preserve">ул. Маяковского, д. 27 </t>
  </si>
  <si>
    <t>ул. Профсоюзов, д. 12*</t>
  </si>
  <si>
    <t>ул. Чехова, д. 7*</t>
  </si>
  <si>
    <t>ул. Интернациональная, д. 10б</t>
  </si>
  <si>
    <t>г. Лянтор, ул. Эстонских Дорожников, д. 29А</t>
  </si>
  <si>
    <t>ул. Дзержинского, д. 8А</t>
  </si>
  <si>
    <t>ул. Дзержинского, д. 8Б</t>
  </si>
  <si>
    <t>ул. Московская, д. 34Б</t>
  </si>
  <si>
    <t>ул. Югорская, д. 1/1*</t>
  </si>
  <si>
    <t>ул. Быстринская, д. 20/3*</t>
  </si>
  <si>
    <t>ул. Просвещения, д. 44*</t>
  </si>
  <si>
    <t>ул. Югорская, д. 1/2*</t>
  </si>
  <si>
    <t>ул. Маяковского, д. 20/1*</t>
  </si>
  <si>
    <t>ул. Маяковского, д.26*</t>
  </si>
  <si>
    <t>ул. Мелик-Карамова, д. 43*</t>
  </si>
  <si>
    <t>ул. Мелик-Карамова, д. 68*</t>
  </si>
  <si>
    <t>проезд. Взлетный, д. 4/1*</t>
  </si>
  <si>
    <t>ул. Федорова, д. 65*</t>
  </si>
  <si>
    <t>п. Светлый, ул. Набережная, д. 15</t>
  </si>
  <si>
    <t>ул. Югорская, д. 5</t>
  </si>
  <si>
    <t>ул. Комсомольская, д. 13</t>
  </si>
  <si>
    <t>ул. Мелик-Карамова, д. 24*</t>
  </si>
  <si>
    <t>ул. 30 лет Победы, д. 56/1*</t>
  </si>
  <si>
    <t>ул. Маяковского, д. 24*</t>
  </si>
  <si>
    <t>г. Лянтор, мкр. 4-й, д. 18</t>
  </si>
  <si>
    <t>ул. Таллинская, д. 13</t>
  </si>
  <si>
    <t>ул. Нефтяников, д. 9</t>
  </si>
  <si>
    <t>ул. Студенческая, д. 32</t>
  </si>
  <si>
    <t>пгт. Белый Яр, ул. Фадеева, д. 2</t>
  </si>
  <si>
    <t>п. Унъюган, мкр. 40 лет Победы, д. 8.</t>
  </si>
  <si>
    <t>ул. Парковая, д. 17/1</t>
  </si>
  <si>
    <t>ул. Ямская, д. 10</t>
  </si>
  <si>
    <t>ул. Ямская, д. 12</t>
  </si>
  <si>
    <t>ул. Республики, д. 76</t>
  </si>
  <si>
    <t>ул. Парковая, д. 17</t>
  </si>
  <si>
    <t>ул. Просвещения, д. 17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</si>
</sst>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2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  <charset val="204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3" fillId="0" borderId="0" applyFont="0" applyFill="0" applyBorder="0" applyAlignment="0" applyProtection="0"/>
    <xf numFmtId="0" fontId="14" fillId="0" borderId="0"/>
  </cellStyleXfs>
  <cellXfs count="22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4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/>
    <xf numFmtId="164" fontId="16" fillId="0" borderId="0" xfId="0" applyNumberFormat="1" applyFont="1" applyFill="1"/>
    <xf numFmtId="164" fontId="20" fillId="0" borderId="0" xfId="0" applyNumberFormat="1" applyFont="1" applyFill="1"/>
    <xf numFmtId="2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" fontId="1" fillId="0" borderId="3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top" wrapText="1"/>
    </xf>
    <xf numFmtId="4" fontId="23" fillId="0" borderId="0" xfId="0" applyNumberFormat="1" applyFont="1" applyFill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left" vertical="center" wrapText="1"/>
    </xf>
    <xf numFmtId="2" fontId="15" fillId="0" borderId="7" xfId="0" applyNumberFormat="1" applyFont="1" applyFill="1" applyBorder="1" applyAlignment="1">
      <alignment horizontal="left" vertical="center"/>
    </xf>
    <xf numFmtId="2" fontId="15" fillId="0" borderId="2" xfId="0" applyNumberFormat="1" applyFont="1" applyFill="1" applyBorder="1" applyAlignment="1">
      <alignment horizontal="left" vertical="center"/>
    </xf>
    <xf numFmtId="2" fontId="17" fillId="0" borderId="7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left" vertical="center"/>
    </xf>
    <xf numFmtId="4" fontId="15" fillId="0" borderId="2" xfId="0" applyNumberFormat="1" applyFont="1" applyFill="1" applyBorder="1" applyAlignment="1">
      <alignment horizontal="left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8"/>
    <cellStyle name="Обычный 5" xfId="2"/>
    <cellStyle name="Обычный 6" xfId="3"/>
    <cellStyle name="Обычный 7" xfId="4"/>
    <cellStyle name="Обычный 8" xfId="5"/>
    <cellStyle name="Обычный 9" xfId="6"/>
    <cellStyle name="Финансовый 2" xfId="7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2075"/>
  <sheetViews>
    <sheetView tabSelected="1" zoomScaleNormal="100" zoomScaleSheetLayoutView="70" workbookViewId="0">
      <pane xSplit="2" ySplit="7" topLeftCell="C1075" activePane="bottomRight" state="frozen"/>
      <selection pane="topRight" activeCell="C1" sqref="C1"/>
      <selection pane="bottomLeft" activeCell="A8" sqref="A8"/>
      <selection pane="bottomRight" activeCell="A1078" sqref="A1078"/>
    </sheetView>
  </sheetViews>
  <sheetFormatPr defaultRowHeight="15"/>
  <cols>
    <col min="1" max="1" width="7.140625" style="51" customWidth="1"/>
    <col min="2" max="2" width="35" style="52" customWidth="1"/>
    <col min="3" max="3" width="20.140625" style="53" customWidth="1"/>
    <col min="4" max="4" width="20.140625" style="54" customWidth="1"/>
    <col min="5" max="5" width="17.42578125" style="54" customWidth="1"/>
    <col min="6" max="10" width="16.7109375" style="55" customWidth="1"/>
    <col min="11" max="11" width="14.85546875" style="55" customWidth="1"/>
    <col min="12" max="12" width="9.140625" style="56" customWidth="1"/>
    <col min="13" max="13" width="16.42578125" style="55" customWidth="1"/>
    <col min="14" max="14" width="10.7109375" style="55" customWidth="1"/>
    <col min="15" max="15" width="17" style="57" customWidth="1"/>
    <col min="16" max="16" width="13.28515625" style="55" customWidth="1"/>
    <col min="17" max="17" width="14.7109375" style="57" customWidth="1"/>
    <col min="18" max="18" width="10.7109375" style="55" customWidth="1"/>
    <col min="19" max="19" width="17" style="57" customWidth="1"/>
    <col min="20" max="20" width="11.42578125" style="57" customWidth="1"/>
    <col min="21" max="21" width="17" style="57" customWidth="1"/>
    <col min="22" max="22" width="8.28515625" style="55" customWidth="1"/>
    <col min="23" max="23" width="13.7109375" style="58" customWidth="1"/>
    <col min="24" max="16384" width="9.140625" style="10"/>
  </cols>
  <sheetData>
    <row r="1" spans="1:23" ht="15.75" customHeight="1"/>
    <row r="2" spans="1:23" ht="35.25" customHeight="1">
      <c r="A2" s="179" t="s">
        <v>1083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90"/>
      <c r="M2" s="179"/>
      <c r="N2" s="190"/>
      <c r="O2" s="191"/>
      <c r="P2" s="179"/>
      <c r="Q2" s="191"/>
      <c r="R2" s="179"/>
      <c r="S2" s="191"/>
      <c r="T2" s="191"/>
      <c r="U2" s="191"/>
      <c r="V2" s="179"/>
      <c r="W2" s="191"/>
    </row>
    <row r="3" spans="1:23" ht="19.5" customHeight="1">
      <c r="A3" s="209" t="s">
        <v>0</v>
      </c>
      <c r="B3" s="185" t="s">
        <v>1</v>
      </c>
      <c r="C3" s="202" t="s">
        <v>2</v>
      </c>
      <c r="D3" s="211" t="s">
        <v>1403</v>
      </c>
      <c r="E3" s="202" t="s">
        <v>1066</v>
      </c>
      <c r="F3" s="204" t="s">
        <v>3</v>
      </c>
      <c r="G3" s="205"/>
      <c r="H3" s="205"/>
      <c r="I3" s="205"/>
      <c r="J3" s="205"/>
      <c r="K3" s="205"/>
      <c r="L3" s="206"/>
      <c r="M3" s="205"/>
      <c r="N3" s="206"/>
      <c r="O3" s="207"/>
      <c r="P3" s="205"/>
      <c r="Q3" s="207"/>
      <c r="R3" s="205"/>
      <c r="S3" s="207"/>
      <c r="T3" s="207"/>
      <c r="U3" s="207"/>
      <c r="V3" s="205"/>
      <c r="W3" s="208"/>
    </row>
    <row r="4" spans="1:23" ht="19.5" customHeight="1">
      <c r="A4" s="209"/>
      <c r="B4" s="185"/>
      <c r="C4" s="202"/>
      <c r="D4" s="202"/>
      <c r="E4" s="202"/>
      <c r="F4" s="212"/>
      <c r="G4" s="212"/>
      <c r="H4" s="212"/>
      <c r="I4" s="212"/>
      <c r="J4" s="212"/>
      <c r="K4" s="131"/>
      <c r="L4" s="192" t="s">
        <v>4</v>
      </c>
      <c r="M4" s="193"/>
      <c r="N4" s="192" t="s">
        <v>5</v>
      </c>
      <c r="O4" s="196"/>
      <c r="P4" s="198" t="s">
        <v>6</v>
      </c>
      <c r="Q4" s="196"/>
      <c r="R4" s="198" t="s">
        <v>7</v>
      </c>
      <c r="S4" s="196"/>
      <c r="T4" s="198" t="s">
        <v>1447</v>
      </c>
      <c r="U4" s="196"/>
      <c r="V4" s="198" t="s">
        <v>8</v>
      </c>
      <c r="W4" s="200"/>
    </row>
    <row r="5" spans="1:23" ht="31.5" customHeight="1">
      <c r="A5" s="209"/>
      <c r="B5" s="185"/>
      <c r="C5" s="203"/>
      <c r="D5" s="203"/>
      <c r="E5" s="203"/>
      <c r="F5" s="13" t="s">
        <v>13</v>
      </c>
      <c r="G5" s="13" t="s">
        <v>185</v>
      </c>
      <c r="H5" s="13" t="s">
        <v>14</v>
      </c>
      <c r="I5" s="13" t="s">
        <v>15</v>
      </c>
      <c r="J5" s="13" t="s">
        <v>16</v>
      </c>
      <c r="K5" s="13" t="s">
        <v>17</v>
      </c>
      <c r="L5" s="194"/>
      <c r="M5" s="195"/>
      <c r="N5" s="194"/>
      <c r="O5" s="197"/>
      <c r="P5" s="199"/>
      <c r="Q5" s="197"/>
      <c r="R5" s="199"/>
      <c r="S5" s="197"/>
      <c r="T5" s="199"/>
      <c r="U5" s="197"/>
      <c r="V5" s="199"/>
      <c r="W5" s="201"/>
    </row>
    <row r="6" spans="1:23">
      <c r="A6" s="210"/>
      <c r="B6" s="186"/>
      <c r="C6" s="11" t="s">
        <v>9</v>
      </c>
      <c r="D6" s="59"/>
      <c r="E6" s="59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14" t="s">
        <v>9</v>
      </c>
      <c r="L6" s="60" t="s">
        <v>10</v>
      </c>
      <c r="M6" s="14" t="s">
        <v>9</v>
      </c>
      <c r="N6" s="14" t="s">
        <v>11</v>
      </c>
      <c r="O6" s="40" t="s">
        <v>9</v>
      </c>
      <c r="P6" s="14" t="s">
        <v>11</v>
      </c>
      <c r="Q6" s="40" t="s">
        <v>9</v>
      </c>
      <c r="R6" s="14" t="s">
        <v>11</v>
      </c>
      <c r="S6" s="40" t="s">
        <v>9</v>
      </c>
      <c r="T6" s="14" t="s">
        <v>11</v>
      </c>
      <c r="U6" s="40" t="s">
        <v>9</v>
      </c>
      <c r="V6" s="14" t="s">
        <v>12</v>
      </c>
      <c r="W6" s="40" t="s">
        <v>9</v>
      </c>
    </row>
    <row r="7" spans="1:23" s="41" customForma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45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  <c r="S7" s="61">
        <v>19</v>
      </c>
      <c r="T7" s="61">
        <v>20</v>
      </c>
      <c r="U7" s="61">
        <v>21</v>
      </c>
      <c r="V7" s="61">
        <v>22</v>
      </c>
      <c r="W7" s="61">
        <v>23</v>
      </c>
    </row>
    <row r="8" spans="1:23" s="21" customFormat="1" ht="24.75" hidden="1" customHeight="1">
      <c r="A8" s="62">
        <f>A10+A563+A1213</f>
        <v>1906</v>
      </c>
      <c r="B8" s="63" t="s">
        <v>1068</v>
      </c>
      <c r="C8" s="64">
        <f>ROUND(SUM(D8+E8+F8+G8+H8+I8+J8+K8+M8+O8+Q8+S8+W8+U8),2)</f>
        <v>11719485201.27</v>
      </c>
      <c r="D8" s="62">
        <f t="shared" ref="D8:W8" si="0">D10+D563+D1213</f>
        <v>204543244.19999999</v>
      </c>
      <c r="E8" s="65">
        <f t="shared" si="0"/>
        <v>301906882.82999998</v>
      </c>
      <c r="F8" s="65">
        <f t="shared" si="0"/>
        <v>558550762.47000003</v>
      </c>
      <c r="G8" s="65">
        <f t="shared" si="0"/>
        <v>1609380670.7799997</v>
      </c>
      <c r="H8" s="65">
        <f t="shared" si="0"/>
        <v>518553791.30999994</v>
      </c>
      <c r="I8" s="65">
        <f t="shared" si="0"/>
        <v>279789110.67000002</v>
      </c>
      <c r="J8" s="65">
        <f t="shared" si="0"/>
        <v>540828201.55000007</v>
      </c>
      <c r="K8" s="65">
        <f t="shared" si="0"/>
        <v>17760676.140000001</v>
      </c>
      <c r="L8" s="66">
        <f t="shared" si="0"/>
        <v>790</v>
      </c>
      <c r="M8" s="65">
        <f t="shared" si="0"/>
        <v>1605842385.54</v>
      </c>
      <c r="N8" s="67">
        <f t="shared" si="0"/>
        <v>581355.14999999991</v>
      </c>
      <c r="O8" s="65">
        <f t="shared" si="0"/>
        <v>2471935967.0799999</v>
      </c>
      <c r="P8" s="67">
        <f t="shared" si="0"/>
        <v>159281.64000000001</v>
      </c>
      <c r="Q8" s="65">
        <f t="shared" si="0"/>
        <v>284006839.60000002</v>
      </c>
      <c r="R8" s="67">
        <f t="shared" si="0"/>
        <v>545448.84000000008</v>
      </c>
      <c r="S8" s="65">
        <f t="shared" si="0"/>
        <v>806154758.78999996</v>
      </c>
      <c r="T8" s="65">
        <f t="shared" si="0"/>
        <v>752295.69</v>
      </c>
      <c r="U8" s="65">
        <f t="shared" si="0"/>
        <v>2508243678.9400001</v>
      </c>
      <c r="V8" s="67">
        <f t="shared" si="0"/>
        <v>7472.41</v>
      </c>
      <c r="W8" s="65">
        <f t="shared" si="0"/>
        <v>11988231.369999999</v>
      </c>
    </row>
    <row r="9" spans="1:23" s="22" customFormat="1" ht="24.75" customHeight="1">
      <c r="A9" s="167" t="s">
        <v>186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</row>
    <row r="10" spans="1:23" s="17" customFormat="1" ht="24.75" hidden="1" customHeight="1">
      <c r="A10" s="68">
        <f>A560</f>
        <v>507</v>
      </c>
      <c r="B10" s="130" t="s">
        <v>1067</v>
      </c>
      <c r="C10" s="64">
        <f>ROUND(SUM(D10+E10+F10+G10+H10+I10+J10+K10+M10+O10+Q10+S10+W10+U10),2)</f>
        <v>3027886525.7800002</v>
      </c>
      <c r="D10" s="65">
        <f t="shared" ref="D10:W10" si="1">ROUND(SUM(D17+D36+D42+D64+D85+D94+D141+D162+D273+D294+D309+D322+D335+D344+D362+D450+D472+D506+D514+D546+D553+D561),2)</f>
        <v>56348640.030000001</v>
      </c>
      <c r="E10" s="65">
        <f t="shared" si="1"/>
        <v>107066698.23</v>
      </c>
      <c r="F10" s="65">
        <f t="shared" si="1"/>
        <v>170850042.28999999</v>
      </c>
      <c r="G10" s="65">
        <f t="shared" si="1"/>
        <v>501993921.91000003</v>
      </c>
      <c r="H10" s="65">
        <f t="shared" si="1"/>
        <v>105081495.79000001</v>
      </c>
      <c r="I10" s="65">
        <f t="shared" si="1"/>
        <v>54014319.990000002</v>
      </c>
      <c r="J10" s="65">
        <f t="shared" si="1"/>
        <v>108098632.55</v>
      </c>
      <c r="K10" s="65">
        <f t="shared" si="1"/>
        <v>5432468.6600000001</v>
      </c>
      <c r="L10" s="66">
        <f t="shared" si="1"/>
        <v>127</v>
      </c>
      <c r="M10" s="65">
        <f t="shared" si="1"/>
        <v>209504347.71000001</v>
      </c>
      <c r="N10" s="67">
        <f t="shared" si="1"/>
        <v>166459.78</v>
      </c>
      <c r="O10" s="65">
        <f t="shared" si="1"/>
        <v>570060287</v>
      </c>
      <c r="P10" s="67">
        <f t="shared" si="1"/>
        <v>57524.78</v>
      </c>
      <c r="Q10" s="65">
        <f t="shared" si="1"/>
        <v>119888675.64</v>
      </c>
      <c r="R10" s="67">
        <f t="shared" si="1"/>
        <v>75140.009999999995</v>
      </c>
      <c r="S10" s="65">
        <f t="shared" si="1"/>
        <v>60022926.009999998</v>
      </c>
      <c r="T10" s="65">
        <f t="shared" si="1"/>
        <v>310367.13</v>
      </c>
      <c r="U10" s="65">
        <f t="shared" si="1"/>
        <v>958791036.34000003</v>
      </c>
      <c r="V10" s="67">
        <f t="shared" si="1"/>
        <v>812.4</v>
      </c>
      <c r="W10" s="65">
        <f t="shared" si="1"/>
        <v>733033.63</v>
      </c>
    </row>
    <row r="11" spans="1:23" s="22" customFormat="1" ht="24.75" hidden="1" customHeight="1">
      <c r="A11" s="167" t="s">
        <v>18</v>
      </c>
      <c r="B11" s="155"/>
      <c r="C11" s="156"/>
      <c r="D11" s="69"/>
      <c r="E11" s="70"/>
      <c r="F11" s="71"/>
      <c r="G11" s="72"/>
      <c r="H11" s="72"/>
      <c r="I11" s="72"/>
      <c r="J11" s="72"/>
      <c r="K11" s="72"/>
      <c r="L11" s="73"/>
      <c r="M11" s="72"/>
      <c r="N11" s="74"/>
      <c r="O11" s="72"/>
      <c r="P11" s="74"/>
      <c r="Q11" s="72"/>
      <c r="R11" s="74"/>
      <c r="S11" s="72"/>
      <c r="T11" s="72"/>
      <c r="U11" s="72"/>
      <c r="V11" s="74"/>
      <c r="W11" s="72"/>
    </row>
    <row r="12" spans="1:23" s="22" customFormat="1" ht="24.75" hidden="1" customHeight="1">
      <c r="A12" s="16">
        <v>1</v>
      </c>
      <c r="B12" s="7" t="s">
        <v>541</v>
      </c>
      <c r="C12" s="59">
        <f t="shared" ref="C12:C17" si="2">ROUND(SUM(D12+E12+F12+G12+H12+I12+J12+K12+M12+O12+Q12+S12+U12+W12),2)</f>
        <v>7662440.7300000004</v>
      </c>
      <c r="D12" s="59">
        <v>154253.22</v>
      </c>
      <c r="E12" s="6">
        <v>125120</v>
      </c>
      <c r="F12" s="6">
        <v>0</v>
      </c>
      <c r="G12" s="6">
        <v>6087014.9699999997</v>
      </c>
      <c r="H12" s="6">
        <v>0</v>
      </c>
      <c r="I12" s="6">
        <v>0</v>
      </c>
      <c r="J12" s="6">
        <v>1296052.54</v>
      </c>
      <c r="K12" s="6">
        <v>0</v>
      </c>
      <c r="L12" s="8">
        <v>0</v>
      </c>
      <c r="M12" s="6">
        <v>0</v>
      </c>
      <c r="N12" s="75">
        <v>0</v>
      </c>
      <c r="O12" s="46">
        <v>0</v>
      </c>
      <c r="P12" s="75">
        <v>0</v>
      </c>
      <c r="Q12" s="46">
        <v>0</v>
      </c>
      <c r="R12" s="75">
        <v>0</v>
      </c>
      <c r="S12" s="46">
        <v>0</v>
      </c>
      <c r="T12" s="75">
        <v>0</v>
      </c>
      <c r="U12" s="75">
        <v>0</v>
      </c>
      <c r="V12" s="75">
        <v>0</v>
      </c>
      <c r="W12" s="46">
        <v>0</v>
      </c>
    </row>
    <row r="13" spans="1:23" s="22" customFormat="1" ht="24.75" hidden="1" customHeight="1">
      <c r="A13" s="16">
        <v>2</v>
      </c>
      <c r="B13" s="7" t="s">
        <v>542</v>
      </c>
      <c r="C13" s="59">
        <f t="shared" si="2"/>
        <v>18256113.170000002</v>
      </c>
      <c r="D13" s="59">
        <v>374792.59</v>
      </c>
      <c r="E13" s="6">
        <v>277159</v>
      </c>
      <c r="F13" s="6">
        <v>0</v>
      </c>
      <c r="G13" s="6">
        <v>4349162.18</v>
      </c>
      <c r="H13" s="6">
        <v>1652497.74</v>
      </c>
      <c r="I13" s="6">
        <v>684956.42</v>
      </c>
      <c r="J13" s="6">
        <v>0</v>
      </c>
      <c r="K13" s="6">
        <v>0</v>
      </c>
      <c r="L13" s="8">
        <v>0</v>
      </c>
      <c r="M13" s="6">
        <v>0</v>
      </c>
      <c r="N13" s="75">
        <v>0</v>
      </c>
      <c r="O13" s="46">
        <v>0</v>
      </c>
      <c r="P13" s="75">
        <v>0</v>
      </c>
      <c r="Q13" s="46">
        <v>0</v>
      </c>
      <c r="R13" s="75">
        <v>0</v>
      </c>
      <c r="S13" s="46">
        <v>0</v>
      </c>
      <c r="T13" s="75">
        <v>1700</v>
      </c>
      <c r="U13" s="46">
        <v>10917545.24</v>
      </c>
      <c r="V13" s="75">
        <v>0</v>
      </c>
      <c r="W13" s="46">
        <v>0</v>
      </c>
    </row>
    <row r="14" spans="1:23" s="22" customFormat="1" ht="24.75" hidden="1" customHeight="1">
      <c r="A14" s="16">
        <v>3</v>
      </c>
      <c r="B14" s="7" t="s">
        <v>543</v>
      </c>
      <c r="C14" s="59">
        <f t="shared" si="2"/>
        <v>20567873.739999998</v>
      </c>
      <c r="D14" s="59">
        <v>422062.87</v>
      </c>
      <c r="E14" s="6">
        <v>321345</v>
      </c>
      <c r="F14" s="6">
        <v>0</v>
      </c>
      <c r="G14" s="6">
        <v>0</v>
      </c>
      <c r="H14" s="6">
        <v>2147894.2999999998</v>
      </c>
      <c r="I14" s="6">
        <v>1335559.8</v>
      </c>
      <c r="J14" s="6">
        <v>1400843.25</v>
      </c>
      <c r="K14" s="6">
        <v>0</v>
      </c>
      <c r="L14" s="8">
        <v>0</v>
      </c>
      <c r="M14" s="6">
        <v>0</v>
      </c>
      <c r="N14" s="75">
        <v>0</v>
      </c>
      <c r="O14" s="46">
        <v>0</v>
      </c>
      <c r="P14" s="75">
        <v>0</v>
      </c>
      <c r="Q14" s="46">
        <v>0</v>
      </c>
      <c r="R14" s="75">
        <v>0</v>
      </c>
      <c r="S14" s="46">
        <v>0</v>
      </c>
      <c r="T14" s="75">
        <v>2560</v>
      </c>
      <c r="U14" s="46">
        <v>14940168.52</v>
      </c>
      <c r="V14" s="75">
        <v>0</v>
      </c>
      <c r="W14" s="46">
        <v>0</v>
      </c>
    </row>
    <row r="15" spans="1:23" s="22" customFormat="1" ht="24.75" hidden="1" customHeight="1">
      <c r="A15" s="16">
        <v>4</v>
      </c>
      <c r="B15" s="7" t="s">
        <v>544</v>
      </c>
      <c r="C15" s="59">
        <f t="shared" si="2"/>
        <v>950747.54</v>
      </c>
      <c r="D15" s="59">
        <v>16613.59</v>
      </c>
      <c r="E15" s="6">
        <v>50392</v>
      </c>
      <c r="F15" s="6">
        <v>0</v>
      </c>
      <c r="G15" s="6">
        <v>0</v>
      </c>
      <c r="H15" s="6">
        <v>0</v>
      </c>
      <c r="I15" s="6">
        <v>0</v>
      </c>
      <c r="J15" s="6">
        <v>883741.95</v>
      </c>
      <c r="K15" s="6">
        <v>0</v>
      </c>
      <c r="L15" s="8">
        <v>0</v>
      </c>
      <c r="M15" s="6">
        <v>0</v>
      </c>
      <c r="N15" s="75">
        <v>0</v>
      </c>
      <c r="O15" s="46">
        <v>0</v>
      </c>
      <c r="P15" s="75">
        <v>0</v>
      </c>
      <c r="Q15" s="46">
        <v>0</v>
      </c>
      <c r="R15" s="75">
        <v>0</v>
      </c>
      <c r="S15" s="46">
        <v>0</v>
      </c>
      <c r="T15" s="75">
        <v>0</v>
      </c>
      <c r="U15" s="75">
        <v>0</v>
      </c>
      <c r="V15" s="75">
        <v>0</v>
      </c>
      <c r="W15" s="46">
        <v>0</v>
      </c>
    </row>
    <row r="16" spans="1:23" s="22" customFormat="1" ht="24.75" hidden="1" customHeight="1">
      <c r="A16" s="16">
        <v>5</v>
      </c>
      <c r="B16" s="7" t="s">
        <v>1163</v>
      </c>
      <c r="C16" s="59">
        <f t="shared" si="2"/>
        <v>10689831.220000001</v>
      </c>
      <c r="D16" s="59">
        <v>219124.14</v>
      </c>
      <c r="E16" s="6">
        <v>231261.12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8">
        <v>0</v>
      </c>
      <c r="M16" s="6">
        <v>0</v>
      </c>
      <c r="N16" s="75">
        <v>0</v>
      </c>
      <c r="O16" s="46">
        <v>0</v>
      </c>
      <c r="P16" s="75">
        <v>0</v>
      </c>
      <c r="Q16" s="46">
        <v>0</v>
      </c>
      <c r="R16" s="75">
        <v>0</v>
      </c>
      <c r="S16" s="46">
        <v>0</v>
      </c>
      <c r="T16" s="75">
        <v>1700</v>
      </c>
      <c r="U16" s="46">
        <v>10239445.960000001</v>
      </c>
      <c r="V16" s="75">
        <v>0</v>
      </c>
      <c r="W16" s="46">
        <v>0</v>
      </c>
    </row>
    <row r="17" spans="1:23" s="17" customFormat="1" ht="24.75" hidden="1" customHeight="1">
      <c r="A17" s="163" t="s">
        <v>19</v>
      </c>
      <c r="B17" s="164"/>
      <c r="C17" s="76">
        <f t="shared" si="2"/>
        <v>58127006.399999999</v>
      </c>
      <c r="D17" s="67">
        <f t="shared" ref="D17:W17" si="3">ROUND(SUM(D12:D16),2)</f>
        <v>1186846.4099999999</v>
      </c>
      <c r="E17" s="67">
        <f t="shared" si="3"/>
        <v>1005277.12</v>
      </c>
      <c r="F17" s="67">
        <f t="shared" si="3"/>
        <v>0</v>
      </c>
      <c r="G17" s="67">
        <f t="shared" si="3"/>
        <v>10436177.15</v>
      </c>
      <c r="H17" s="67">
        <f t="shared" si="3"/>
        <v>3800392.04</v>
      </c>
      <c r="I17" s="67">
        <f t="shared" si="3"/>
        <v>2020516.22</v>
      </c>
      <c r="J17" s="67">
        <f t="shared" si="3"/>
        <v>3580637.74</v>
      </c>
      <c r="K17" s="67">
        <f t="shared" si="3"/>
        <v>0</v>
      </c>
      <c r="L17" s="66">
        <f t="shared" si="3"/>
        <v>0</v>
      </c>
      <c r="M17" s="67">
        <f t="shared" si="3"/>
        <v>0</v>
      </c>
      <c r="N17" s="67">
        <f t="shared" si="3"/>
        <v>0</v>
      </c>
      <c r="O17" s="77">
        <f t="shared" si="3"/>
        <v>0</v>
      </c>
      <c r="P17" s="67">
        <f t="shared" si="3"/>
        <v>0</v>
      </c>
      <c r="Q17" s="77">
        <f t="shared" si="3"/>
        <v>0</v>
      </c>
      <c r="R17" s="67">
        <f t="shared" si="3"/>
        <v>0</v>
      </c>
      <c r="S17" s="77">
        <f t="shared" si="3"/>
        <v>0</v>
      </c>
      <c r="T17" s="77">
        <f t="shared" si="3"/>
        <v>5960</v>
      </c>
      <c r="U17" s="77">
        <f t="shared" si="3"/>
        <v>36097159.719999999</v>
      </c>
      <c r="V17" s="67">
        <f t="shared" si="3"/>
        <v>0</v>
      </c>
      <c r="W17" s="77">
        <f t="shared" si="3"/>
        <v>0</v>
      </c>
    </row>
    <row r="18" spans="1:23" s="22" customFormat="1" ht="24.75" hidden="1" customHeight="1">
      <c r="A18" s="167" t="s">
        <v>50</v>
      </c>
      <c r="B18" s="155"/>
      <c r="C18" s="156"/>
      <c r="D18" s="69"/>
      <c r="E18" s="6"/>
      <c r="F18" s="6"/>
      <c r="G18" s="6"/>
      <c r="H18" s="6"/>
      <c r="I18" s="6"/>
      <c r="J18" s="6"/>
      <c r="K18" s="6"/>
      <c r="L18" s="45"/>
      <c r="M18" s="6"/>
      <c r="N18" s="78"/>
      <c r="O18" s="6"/>
      <c r="P18" s="78"/>
      <c r="Q18" s="6"/>
      <c r="R18" s="78"/>
      <c r="S18" s="6"/>
      <c r="T18" s="6"/>
      <c r="U18" s="6"/>
      <c r="V18" s="78"/>
      <c r="W18" s="49"/>
    </row>
    <row r="19" spans="1:23" s="23" customFormat="1" ht="24.75" hidden="1" customHeight="1">
      <c r="A19" s="61">
        <v>6</v>
      </c>
      <c r="B19" s="7" t="s">
        <v>87</v>
      </c>
      <c r="C19" s="59">
        <f t="shared" ref="C19:C36" si="4">ROUND(SUM(D19+E19+F19+G19+H19+I19+J19+K19+M19+O19+Q19+S19+U19+W19),2)</f>
        <v>213346.36</v>
      </c>
      <c r="D19" s="4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213346.36</v>
      </c>
      <c r="L19" s="8">
        <v>0</v>
      </c>
      <c r="M19" s="6">
        <v>0</v>
      </c>
      <c r="N19" s="75">
        <v>0</v>
      </c>
      <c r="O19" s="46">
        <v>0</v>
      </c>
      <c r="P19" s="75">
        <v>0</v>
      </c>
      <c r="Q19" s="46">
        <v>0</v>
      </c>
      <c r="R19" s="75">
        <v>0</v>
      </c>
      <c r="S19" s="46">
        <v>0</v>
      </c>
      <c r="T19" s="75">
        <v>0</v>
      </c>
      <c r="U19" s="75">
        <v>0</v>
      </c>
      <c r="V19" s="75">
        <v>0</v>
      </c>
      <c r="W19" s="48">
        <v>0</v>
      </c>
    </row>
    <row r="20" spans="1:23" s="23" customFormat="1" ht="24.75" hidden="1" customHeight="1">
      <c r="A20" s="61">
        <v>7</v>
      </c>
      <c r="B20" s="7" t="s">
        <v>142</v>
      </c>
      <c r="C20" s="59">
        <f t="shared" si="4"/>
        <v>215403.1</v>
      </c>
      <c r="D20" s="47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215403.1</v>
      </c>
      <c r="L20" s="8">
        <v>0</v>
      </c>
      <c r="M20" s="6">
        <v>0</v>
      </c>
      <c r="N20" s="75">
        <v>0</v>
      </c>
      <c r="O20" s="46">
        <v>0</v>
      </c>
      <c r="P20" s="75">
        <v>0</v>
      </c>
      <c r="Q20" s="46">
        <v>0</v>
      </c>
      <c r="R20" s="75">
        <v>0</v>
      </c>
      <c r="S20" s="46">
        <v>0</v>
      </c>
      <c r="T20" s="75">
        <v>0</v>
      </c>
      <c r="U20" s="75">
        <v>0</v>
      </c>
      <c r="V20" s="75">
        <v>0</v>
      </c>
      <c r="W20" s="48">
        <v>0</v>
      </c>
    </row>
    <row r="21" spans="1:23" s="24" customFormat="1" ht="24.75" hidden="1" customHeight="1">
      <c r="A21" s="61">
        <v>8</v>
      </c>
      <c r="B21" s="7" t="s">
        <v>141</v>
      </c>
      <c r="C21" s="59">
        <f t="shared" si="4"/>
        <v>224714.48</v>
      </c>
      <c r="D21" s="47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224714.48</v>
      </c>
      <c r="L21" s="8">
        <v>0</v>
      </c>
      <c r="M21" s="6">
        <v>0</v>
      </c>
      <c r="N21" s="75">
        <v>0</v>
      </c>
      <c r="O21" s="46">
        <v>0</v>
      </c>
      <c r="P21" s="75">
        <v>0</v>
      </c>
      <c r="Q21" s="46">
        <v>0</v>
      </c>
      <c r="R21" s="75">
        <v>0</v>
      </c>
      <c r="S21" s="46">
        <v>0</v>
      </c>
      <c r="T21" s="75">
        <v>0</v>
      </c>
      <c r="U21" s="75">
        <v>0</v>
      </c>
      <c r="V21" s="75">
        <v>0</v>
      </c>
      <c r="W21" s="48">
        <v>0</v>
      </c>
    </row>
    <row r="22" spans="1:23" s="24" customFormat="1" ht="24.75" hidden="1" customHeight="1">
      <c r="A22" s="61">
        <v>9</v>
      </c>
      <c r="B22" s="7" t="s">
        <v>555</v>
      </c>
      <c r="C22" s="59">
        <f t="shared" si="4"/>
        <v>503021.02</v>
      </c>
      <c r="D22" s="47">
        <v>0</v>
      </c>
      <c r="E22" s="6">
        <v>0</v>
      </c>
      <c r="F22" s="6">
        <v>130292.06</v>
      </c>
      <c r="G22" s="6">
        <v>0</v>
      </c>
      <c r="H22" s="6">
        <v>151587.51999999999</v>
      </c>
      <c r="I22" s="6">
        <v>118035.4</v>
      </c>
      <c r="J22" s="6">
        <v>103106.04</v>
      </c>
      <c r="K22" s="6">
        <v>0</v>
      </c>
      <c r="L22" s="8">
        <v>0</v>
      </c>
      <c r="M22" s="6">
        <v>0</v>
      </c>
      <c r="N22" s="75">
        <v>0</v>
      </c>
      <c r="O22" s="46">
        <v>0</v>
      </c>
      <c r="P22" s="75">
        <v>0</v>
      </c>
      <c r="Q22" s="46">
        <v>0</v>
      </c>
      <c r="R22" s="75">
        <v>0</v>
      </c>
      <c r="S22" s="46">
        <v>0</v>
      </c>
      <c r="T22" s="75">
        <v>0</v>
      </c>
      <c r="U22" s="75">
        <v>0</v>
      </c>
      <c r="V22" s="75">
        <v>0</v>
      </c>
      <c r="W22" s="48">
        <v>0</v>
      </c>
    </row>
    <row r="23" spans="1:23" s="24" customFormat="1" ht="24.75" hidden="1" customHeight="1">
      <c r="A23" s="61">
        <v>10</v>
      </c>
      <c r="B23" s="7" t="s">
        <v>554</v>
      </c>
      <c r="C23" s="59">
        <f t="shared" si="4"/>
        <v>552306.07999999996</v>
      </c>
      <c r="D23" s="47">
        <v>0</v>
      </c>
      <c r="E23" s="6">
        <v>0</v>
      </c>
      <c r="F23" s="6">
        <v>0</v>
      </c>
      <c r="G23" s="6">
        <v>0</v>
      </c>
      <c r="H23" s="6">
        <v>183420.38</v>
      </c>
      <c r="I23" s="6">
        <v>143588.29999999999</v>
      </c>
      <c r="J23" s="78">
        <v>0</v>
      </c>
      <c r="K23" s="6">
        <v>225297.4</v>
      </c>
      <c r="L23" s="8">
        <v>0</v>
      </c>
      <c r="M23" s="6">
        <v>0</v>
      </c>
      <c r="N23" s="75">
        <v>0</v>
      </c>
      <c r="O23" s="46">
        <v>0</v>
      </c>
      <c r="P23" s="75">
        <v>0</v>
      </c>
      <c r="Q23" s="46">
        <v>0</v>
      </c>
      <c r="R23" s="75">
        <v>0</v>
      </c>
      <c r="S23" s="46">
        <v>0</v>
      </c>
      <c r="T23" s="75">
        <v>0</v>
      </c>
      <c r="U23" s="75">
        <v>0</v>
      </c>
      <c r="V23" s="75">
        <v>0</v>
      </c>
      <c r="W23" s="48">
        <v>0</v>
      </c>
    </row>
    <row r="24" spans="1:23" s="24" customFormat="1" ht="24.75" hidden="1" customHeight="1">
      <c r="A24" s="61">
        <v>11</v>
      </c>
      <c r="B24" s="7" t="s">
        <v>557</v>
      </c>
      <c r="C24" s="59">
        <f t="shared" si="4"/>
        <v>1554232.28</v>
      </c>
      <c r="D24" s="47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8">
        <v>0</v>
      </c>
      <c r="M24" s="6">
        <v>0</v>
      </c>
      <c r="N24" s="75">
        <v>290</v>
      </c>
      <c r="O24" s="46">
        <v>1554232.28</v>
      </c>
      <c r="P24" s="75">
        <v>0</v>
      </c>
      <c r="Q24" s="46">
        <v>0</v>
      </c>
      <c r="R24" s="75">
        <v>0</v>
      </c>
      <c r="S24" s="46">
        <v>0</v>
      </c>
      <c r="T24" s="75">
        <v>0</v>
      </c>
      <c r="U24" s="75">
        <v>0</v>
      </c>
      <c r="V24" s="75">
        <v>0</v>
      </c>
      <c r="W24" s="48">
        <v>0</v>
      </c>
    </row>
    <row r="25" spans="1:23" s="24" customFormat="1" ht="24.75" hidden="1" customHeight="1">
      <c r="A25" s="61">
        <v>12</v>
      </c>
      <c r="B25" s="7" t="s">
        <v>556</v>
      </c>
      <c r="C25" s="59">
        <f t="shared" si="4"/>
        <v>692998.66</v>
      </c>
      <c r="D25" s="47">
        <v>0</v>
      </c>
      <c r="E25" s="6">
        <v>0</v>
      </c>
      <c r="F25" s="6">
        <v>0</v>
      </c>
      <c r="G25" s="6">
        <v>0</v>
      </c>
      <c r="H25" s="6">
        <v>199851.88</v>
      </c>
      <c r="I25" s="6">
        <v>158164.84</v>
      </c>
      <c r="J25" s="6">
        <v>104906.72</v>
      </c>
      <c r="K25" s="6">
        <v>230075.22</v>
      </c>
      <c r="L25" s="8">
        <v>0</v>
      </c>
      <c r="M25" s="6">
        <v>0</v>
      </c>
      <c r="N25" s="75">
        <v>0</v>
      </c>
      <c r="O25" s="46">
        <v>0</v>
      </c>
      <c r="P25" s="75">
        <v>0</v>
      </c>
      <c r="Q25" s="46">
        <v>0</v>
      </c>
      <c r="R25" s="75">
        <v>0</v>
      </c>
      <c r="S25" s="46">
        <v>0</v>
      </c>
      <c r="T25" s="75">
        <v>0</v>
      </c>
      <c r="U25" s="75">
        <v>0</v>
      </c>
      <c r="V25" s="75">
        <v>0</v>
      </c>
      <c r="W25" s="48">
        <v>0</v>
      </c>
    </row>
    <row r="26" spans="1:23" s="24" customFormat="1" ht="24.75" hidden="1" customHeight="1">
      <c r="A26" s="61">
        <v>13</v>
      </c>
      <c r="B26" s="7" t="s">
        <v>139</v>
      </c>
      <c r="C26" s="59">
        <f t="shared" si="4"/>
        <v>253963.14</v>
      </c>
      <c r="D26" s="47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253963.14</v>
      </c>
      <c r="L26" s="8">
        <v>0</v>
      </c>
      <c r="M26" s="6">
        <v>0</v>
      </c>
      <c r="N26" s="75">
        <v>0</v>
      </c>
      <c r="O26" s="46">
        <v>0</v>
      </c>
      <c r="P26" s="75">
        <v>0</v>
      </c>
      <c r="Q26" s="46">
        <v>0</v>
      </c>
      <c r="R26" s="75">
        <v>0</v>
      </c>
      <c r="S26" s="46">
        <v>0</v>
      </c>
      <c r="T26" s="75">
        <v>0</v>
      </c>
      <c r="U26" s="75">
        <v>0</v>
      </c>
      <c r="V26" s="75">
        <v>0</v>
      </c>
      <c r="W26" s="48">
        <v>0</v>
      </c>
    </row>
    <row r="27" spans="1:23" s="24" customFormat="1" ht="24.75" hidden="1" customHeight="1">
      <c r="A27" s="61">
        <v>14</v>
      </c>
      <c r="B27" s="7" t="s">
        <v>553</v>
      </c>
      <c r="C27" s="59">
        <f t="shared" si="4"/>
        <v>2012418.02</v>
      </c>
      <c r="D27" s="47">
        <v>0</v>
      </c>
      <c r="E27" s="6">
        <v>49698.06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75">
        <v>0</v>
      </c>
      <c r="O27" s="46">
        <v>0</v>
      </c>
      <c r="P27" s="75">
        <v>0</v>
      </c>
      <c r="Q27" s="46">
        <v>0</v>
      </c>
      <c r="R27" s="75">
        <v>0</v>
      </c>
      <c r="S27" s="46">
        <v>0</v>
      </c>
      <c r="T27" s="75">
        <v>380</v>
      </c>
      <c r="U27" s="46">
        <v>1962719.96</v>
      </c>
      <c r="V27" s="75">
        <v>0</v>
      </c>
      <c r="W27" s="48">
        <v>0</v>
      </c>
    </row>
    <row r="28" spans="1:23" s="24" customFormat="1" ht="24.75" hidden="1" customHeight="1">
      <c r="A28" s="61">
        <v>15</v>
      </c>
      <c r="B28" s="7" t="s">
        <v>1142</v>
      </c>
      <c r="C28" s="59">
        <f t="shared" si="4"/>
        <v>2176815.38</v>
      </c>
      <c r="D28" s="47">
        <v>0</v>
      </c>
      <c r="E28" s="6">
        <v>98895.56</v>
      </c>
      <c r="F28" s="6">
        <v>218591.46</v>
      </c>
      <c r="G28" s="6">
        <v>0</v>
      </c>
      <c r="H28" s="6">
        <v>0</v>
      </c>
      <c r="I28" s="79">
        <v>215470.36</v>
      </c>
      <c r="J28" s="6">
        <v>0</v>
      </c>
      <c r="K28" s="6">
        <v>0</v>
      </c>
      <c r="L28" s="8">
        <v>0</v>
      </c>
      <c r="M28" s="6">
        <v>0</v>
      </c>
      <c r="N28" s="75">
        <v>500</v>
      </c>
      <c r="O28" s="79">
        <v>1643858</v>
      </c>
      <c r="P28" s="75">
        <v>0</v>
      </c>
      <c r="Q28" s="6">
        <v>0</v>
      </c>
      <c r="R28" s="75">
        <v>0</v>
      </c>
      <c r="S28" s="6">
        <v>0</v>
      </c>
      <c r="T28" s="75">
        <v>0</v>
      </c>
      <c r="U28" s="75">
        <v>0</v>
      </c>
      <c r="V28" s="75">
        <v>0</v>
      </c>
      <c r="W28" s="49">
        <v>0</v>
      </c>
    </row>
    <row r="29" spans="1:23" s="24" customFormat="1" ht="24.75" hidden="1" customHeight="1">
      <c r="A29" s="61">
        <v>16</v>
      </c>
      <c r="B29" s="7" t="s">
        <v>1135</v>
      </c>
      <c r="C29" s="59">
        <f t="shared" si="4"/>
        <v>1628742</v>
      </c>
      <c r="D29" s="47">
        <v>0</v>
      </c>
      <c r="E29" s="46">
        <v>40108</v>
      </c>
      <c r="F29" s="46">
        <v>0</v>
      </c>
      <c r="G29" s="46">
        <v>0</v>
      </c>
      <c r="H29" s="46">
        <v>0</v>
      </c>
      <c r="I29" s="48">
        <v>0</v>
      </c>
      <c r="J29" s="46">
        <v>0</v>
      </c>
      <c r="K29" s="46">
        <v>0</v>
      </c>
      <c r="L29" s="8">
        <v>0</v>
      </c>
      <c r="M29" s="46">
        <v>0</v>
      </c>
      <c r="N29" s="75">
        <v>0</v>
      </c>
      <c r="O29" s="46">
        <v>0</v>
      </c>
      <c r="P29" s="75">
        <v>0</v>
      </c>
      <c r="Q29" s="50">
        <v>0</v>
      </c>
      <c r="R29" s="75">
        <v>0</v>
      </c>
      <c r="S29" s="6">
        <v>0</v>
      </c>
      <c r="T29" s="80">
        <v>301</v>
      </c>
      <c r="U29" s="50">
        <v>1588634</v>
      </c>
      <c r="V29" s="75">
        <v>0</v>
      </c>
      <c r="W29" s="48">
        <v>0</v>
      </c>
    </row>
    <row r="30" spans="1:23" s="24" customFormat="1" ht="24.75" hidden="1" customHeight="1">
      <c r="A30" s="61">
        <v>17</v>
      </c>
      <c r="B30" s="7" t="s">
        <v>1136</v>
      </c>
      <c r="C30" s="59">
        <f t="shared" si="4"/>
        <v>183659.6</v>
      </c>
      <c r="D30" s="47">
        <v>0</v>
      </c>
      <c r="E30" s="46">
        <v>32478</v>
      </c>
      <c r="F30" s="50">
        <v>0</v>
      </c>
      <c r="G30" s="50">
        <v>0</v>
      </c>
      <c r="H30" s="46">
        <v>0</v>
      </c>
      <c r="I30" s="50">
        <v>151181.6</v>
      </c>
      <c r="J30" s="46">
        <v>0</v>
      </c>
      <c r="K30" s="46">
        <v>0</v>
      </c>
      <c r="L30" s="8">
        <v>0</v>
      </c>
      <c r="M30" s="46">
        <v>0</v>
      </c>
      <c r="N30" s="75">
        <v>0</v>
      </c>
      <c r="O30" s="46">
        <v>0</v>
      </c>
      <c r="P30" s="75">
        <v>0</v>
      </c>
      <c r="Q30" s="46">
        <v>0</v>
      </c>
      <c r="R30" s="75">
        <v>0</v>
      </c>
      <c r="S30" s="46">
        <v>0</v>
      </c>
      <c r="T30" s="75">
        <v>0</v>
      </c>
      <c r="U30" s="75">
        <v>0</v>
      </c>
      <c r="V30" s="75">
        <v>0</v>
      </c>
      <c r="W30" s="48">
        <v>0</v>
      </c>
    </row>
    <row r="31" spans="1:23" s="24" customFormat="1" ht="24.75" hidden="1" customHeight="1">
      <c r="A31" s="61">
        <v>18</v>
      </c>
      <c r="B31" s="7" t="s">
        <v>1141</v>
      </c>
      <c r="C31" s="59">
        <f t="shared" si="4"/>
        <v>210571</v>
      </c>
      <c r="D31" s="47">
        <v>0</v>
      </c>
      <c r="E31" s="47">
        <v>0</v>
      </c>
      <c r="F31" s="6">
        <v>0</v>
      </c>
      <c r="G31" s="6">
        <v>0</v>
      </c>
      <c r="H31" s="6">
        <v>0</v>
      </c>
      <c r="I31" s="50">
        <v>210571</v>
      </c>
      <c r="J31" s="6">
        <v>0</v>
      </c>
      <c r="K31" s="6">
        <v>0</v>
      </c>
      <c r="L31" s="8">
        <v>0</v>
      </c>
      <c r="M31" s="6">
        <v>0</v>
      </c>
      <c r="N31" s="75">
        <v>0</v>
      </c>
      <c r="O31" s="46">
        <v>0</v>
      </c>
      <c r="P31" s="75">
        <v>0</v>
      </c>
      <c r="Q31" s="46">
        <v>0</v>
      </c>
      <c r="R31" s="75">
        <v>0</v>
      </c>
      <c r="S31" s="46">
        <v>0</v>
      </c>
      <c r="T31" s="75">
        <v>0</v>
      </c>
      <c r="U31" s="75">
        <v>0</v>
      </c>
      <c r="V31" s="75">
        <v>0</v>
      </c>
      <c r="W31" s="48">
        <v>0</v>
      </c>
    </row>
    <row r="32" spans="1:23" s="42" customFormat="1" ht="12.75" hidden="1">
      <c r="A32" s="61">
        <v>19</v>
      </c>
      <c r="B32" s="7" t="s">
        <v>558</v>
      </c>
      <c r="C32" s="59">
        <f t="shared" si="4"/>
        <v>1716125.92</v>
      </c>
      <c r="D32" s="47">
        <v>0</v>
      </c>
      <c r="E32" s="49">
        <v>172491.22</v>
      </c>
      <c r="F32" s="49">
        <v>0</v>
      </c>
      <c r="G32" s="49">
        <v>0</v>
      </c>
      <c r="H32" s="49">
        <v>0</v>
      </c>
      <c r="I32" s="49">
        <v>126940.86</v>
      </c>
      <c r="J32" s="49">
        <v>140272.5</v>
      </c>
      <c r="K32" s="49">
        <v>0</v>
      </c>
      <c r="L32" s="8">
        <v>0</v>
      </c>
      <c r="M32" s="49">
        <v>0</v>
      </c>
      <c r="N32" s="75">
        <v>388</v>
      </c>
      <c r="O32" s="49">
        <v>1276421.3400000001</v>
      </c>
      <c r="P32" s="75">
        <v>0</v>
      </c>
      <c r="Q32" s="49">
        <v>0</v>
      </c>
      <c r="R32" s="78">
        <v>0</v>
      </c>
      <c r="S32" s="49">
        <v>0</v>
      </c>
      <c r="T32" s="75">
        <v>0</v>
      </c>
      <c r="U32" s="75">
        <v>0</v>
      </c>
      <c r="V32" s="78">
        <v>0</v>
      </c>
      <c r="W32" s="49">
        <v>0</v>
      </c>
    </row>
    <row r="33" spans="1:23" s="42" customFormat="1" ht="12.75" hidden="1">
      <c r="A33" s="61">
        <v>20</v>
      </c>
      <c r="B33" s="7" t="s">
        <v>559</v>
      </c>
      <c r="C33" s="59">
        <f t="shared" si="4"/>
        <v>92238.24</v>
      </c>
      <c r="D33" s="47">
        <v>0</v>
      </c>
      <c r="E33" s="49">
        <v>92238.24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8">
        <v>0</v>
      </c>
      <c r="M33" s="49">
        <v>0</v>
      </c>
      <c r="N33" s="75">
        <v>0</v>
      </c>
      <c r="O33" s="48">
        <v>0</v>
      </c>
      <c r="P33" s="75">
        <v>0</v>
      </c>
      <c r="Q33" s="48">
        <v>0</v>
      </c>
      <c r="R33" s="78">
        <v>0</v>
      </c>
      <c r="S33" s="49">
        <v>0</v>
      </c>
      <c r="T33" s="78">
        <v>0</v>
      </c>
      <c r="U33" s="48">
        <v>0</v>
      </c>
      <c r="V33" s="78">
        <v>0</v>
      </c>
      <c r="W33" s="48">
        <v>0</v>
      </c>
    </row>
    <row r="34" spans="1:23" s="42" customFormat="1" ht="12.75" hidden="1">
      <c r="A34" s="61">
        <v>21</v>
      </c>
      <c r="B34" s="7" t="s">
        <v>86</v>
      </c>
      <c r="C34" s="59">
        <f t="shared" si="4"/>
        <v>28324.6</v>
      </c>
      <c r="D34" s="47">
        <v>0</v>
      </c>
      <c r="E34" s="48">
        <v>28324.6</v>
      </c>
      <c r="F34" s="79">
        <v>0</v>
      </c>
      <c r="G34" s="48">
        <v>0</v>
      </c>
      <c r="H34" s="79">
        <v>0</v>
      </c>
      <c r="I34" s="48">
        <v>0</v>
      </c>
      <c r="J34" s="48">
        <v>0</v>
      </c>
      <c r="K34" s="48">
        <v>0</v>
      </c>
      <c r="L34" s="8">
        <v>0</v>
      </c>
      <c r="M34" s="48">
        <v>0</v>
      </c>
      <c r="N34" s="75">
        <v>0</v>
      </c>
      <c r="O34" s="48">
        <v>0</v>
      </c>
      <c r="P34" s="75">
        <v>0</v>
      </c>
      <c r="Q34" s="48">
        <v>0</v>
      </c>
      <c r="R34" s="78">
        <v>0</v>
      </c>
      <c r="S34" s="48">
        <v>0</v>
      </c>
      <c r="T34" s="75">
        <v>0</v>
      </c>
      <c r="U34" s="75">
        <v>0</v>
      </c>
      <c r="V34" s="78">
        <v>0</v>
      </c>
      <c r="W34" s="48">
        <v>0</v>
      </c>
    </row>
    <row r="35" spans="1:23" s="42" customFormat="1" ht="25.5" hidden="1">
      <c r="A35" s="61">
        <v>22</v>
      </c>
      <c r="B35" s="7" t="s">
        <v>1140</v>
      </c>
      <c r="C35" s="59">
        <f t="shared" si="4"/>
        <v>9832</v>
      </c>
      <c r="D35" s="47">
        <v>0</v>
      </c>
      <c r="E35" s="48">
        <v>9832</v>
      </c>
      <c r="F35" s="79">
        <v>0</v>
      </c>
      <c r="G35" s="48">
        <v>0</v>
      </c>
      <c r="H35" s="79">
        <v>0</v>
      </c>
      <c r="I35" s="48">
        <v>0</v>
      </c>
      <c r="J35" s="48">
        <v>0</v>
      </c>
      <c r="K35" s="48">
        <v>0</v>
      </c>
      <c r="L35" s="8">
        <v>0</v>
      </c>
      <c r="M35" s="48">
        <v>0</v>
      </c>
      <c r="N35" s="75">
        <v>0</v>
      </c>
      <c r="O35" s="48">
        <v>0</v>
      </c>
      <c r="P35" s="75">
        <v>0</v>
      </c>
      <c r="Q35" s="48">
        <v>0</v>
      </c>
      <c r="R35" s="78">
        <v>0</v>
      </c>
      <c r="S35" s="48">
        <v>0</v>
      </c>
      <c r="T35" s="75">
        <v>0</v>
      </c>
      <c r="U35" s="75">
        <v>0</v>
      </c>
      <c r="V35" s="78">
        <v>0</v>
      </c>
      <c r="W35" s="48">
        <v>0</v>
      </c>
    </row>
    <row r="36" spans="1:23" s="17" customFormat="1" ht="24.75" hidden="1" customHeight="1">
      <c r="A36" s="165" t="s">
        <v>20</v>
      </c>
      <c r="B36" s="166"/>
      <c r="C36" s="64">
        <f t="shared" si="4"/>
        <v>12268711.880000001</v>
      </c>
      <c r="D36" s="67">
        <f t="shared" ref="D36:W36" si="5">ROUND(SUM(D19:D35),2)</f>
        <v>0</v>
      </c>
      <c r="E36" s="67">
        <f t="shared" si="5"/>
        <v>524065.68</v>
      </c>
      <c r="F36" s="67">
        <f t="shared" si="5"/>
        <v>348883.52</v>
      </c>
      <c r="G36" s="67">
        <f t="shared" si="5"/>
        <v>0</v>
      </c>
      <c r="H36" s="67">
        <f t="shared" si="5"/>
        <v>534859.78</v>
      </c>
      <c r="I36" s="67">
        <f t="shared" si="5"/>
        <v>1123952.3600000001</v>
      </c>
      <c r="J36" s="67">
        <f t="shared" si="5"/>
        <v>348285.26</v>
      </c>
      <c r="K36" s="67">
        <f t="shared" si="5"/>
        <v>1362799.7</v>
      </c>
      <c r="L36" s="66">
        <f t="shared" si="5"/>
        <v>0</v>
      </c>
      <c r="M36" s="67">
        <f t="shared" si="5"/>
        <v>0</v>
      </c>
      <c r="N36" s="67">
        <f t="shared" si="5"/>
        <v>1178</v>
      </c>
      <c r="O36" s="67">
        <f t="shared" si="5"/>
        <v>4474511.62</v>
      </c>
      <c r="P36" s="67">
        <f t="shared" si="5"/>
        <v>0</v>
      </c>
      <c r="Q36" s="67">
        <f t="shared" si="5"/>
        <v>0</v>
      </c>
      <c r="R36" s="67">
        <f t="shared" si="5"/>
        <v>0</v>
      </c>
      <c r="S36" s="67">
        <f t="shared" si="5"/>
        <v>0</v>
      </c>
      <c r="T36" s="67">
        <f t="shared" si="5"/>
        <v>681</v>
      </c>
      <c r="U36" s="67">
        <f t="shared" si="5"/>
        <v>3551353.96</v>
      </c>
      <c r="V36" s="67">
        <f t="shared" si="5"/>
        <v>0</v>
      </c>
      <c r="W36" s="67">
        <f t="shared" si="5"/>
        <v>0</v>
      </c>
    </row>
    <row r="37" spans="1:23" s="22" customFormat="1" ht="24.75" hidden="1" customHeight="1">
      <c r="A37" s="167" t="s">
        <v>21</v>
      </c>
      <c r="B37" s="155"/>
      <c r="C37" s="156"/>
      <c r="D37" s="69"/>
      <c r="E37" s="6"/>
      <c r="F37" s="6"/>
      <c r="G37" s="6"/>
      <c r="H37" s="6"/>
      <c r="I37" s="6"/>
      <c r="J37" s="6"/>
      <c r="K37" s="6"/>
      <c r="L37" s="45"/>
      <c r="M37" s="6"/>
      <c r="N37" s="78"/>
      <c r="O37" s="6"/>
      <c r="P37" s="78"/>
      <c r="Q37" s="6"/>
      <c r="R37" s="78"/>
      <c r="S37" s="6"/>
      <c r="T37" s="6"/>
      <c r="U37" s="6"/>
      <c r="V37" s="78"/>
      <c r="W37" s="49"/>
    </row>
    <row r="38" spans="1:23" s="2" customFormat="1" ht="24.75" hidden="1" customHeight="1">
      <c r="A38" s="16">
        <v>23</v>
      </c>
      <c r="B38" s="7" t="s">
        <v>603</v>
      </c>
      <c r="C38" s="59">
        <f>ROUND(SUM(D38+E38+F38+G38+H38+I38+J38+K38+M38+O38+Q38+S38+U38+W38),2)</f>
        <v>41868.76</v>
      </c>
      <c r="D38" s="47">
        <v>0</v>
      </c>
      <c r="E38" s="6">
        <v>41868.76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8">
        <v>0</v>
      </c>
      <c r="M38" s="6">
        <v>0</v>
      </c>
      <c r="N38" s="75">
        <v>0</v>
      </c>
      <c r="O38" s="46">
        <v>0</v>
      </c>
      <c r="P38" s="75">
        <v>0</v>
      </c>
      <c r="Q38" s="46">
        <v>0</v>
      </c>
      <c r="R38" s="75">
        <v>0</v>
      </c>
      <c r="S38" s="46">
        <v>0</v>
      </c>
      <c r="T38" s="75">
        <v>0</v>
      </c>
      <c r="U38" s="75">
        <v>0</v>
      </c>
      <c r="V38" s="75">
        <v>0</v>
      </c>
      <c r="W38" s="48">
        <v>0</v>
      </c>
    </row>
    <row r="39" spans="1:23" s="2" customFormat="1" ht="24.75" hidden="1" customHeight="1">
      <c r="A39" s="16">
        <v>24</v>
      </c>
      <c r="B39" s="7" t="s">
        <v>604</v>
      </c>
      <c r="C39" s="59">
        <f>ROUND(SUM(D39+E39+F39+G39+H39+I39+J39+K39+M39+O39+Q39+S39+U39+W39),2)</f>
        <v>3076.26</v>
      </c>
      <c r="D39" s="47">
        <v>0</v>
      </c>
      <c r="E39" s="6">
        <v>3076.26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8">
        <v>0</v>
      </c>
      <c r="M39" s="6">
        <v>0</v>
      </c>
      <c r="N39" s="75">
        <v>0</v>
      </c>
      <c r="O39" s="46">
        <v>0</v>
      </c>
      <c r="P39" s="75">
        <v>0</v>
      </c>
      <c r="Q39" s="46">
        <v>0</v>
      </c>
      <c r="R39" s="75">
        <v>0</v>
      </c>
      <c r="S39" s="46">
        <v>0</v>
      </c>
      <c r="T39" s="75">
        <v>0</v>
      </c>
      <c r="U39" s="75">
        <v>0</v>
      </c>
      <c r="V39" s="46">
        <v>0</v>
      </c>
      <c r="W39" s="48">
        <v>0</v>
      </c>
    </row>
    <row r="40" spans="1:23" s="25" customFormat="1" ht="24.75" hidden="1" customHeight="1">
      <c r="A40" s="16">
        <v>25</v>
      </c>
      <c r="B40" s="7" t="s">
        <v>605</v>
      </c>
      <c r="C40" s="59">
        <f>ROUND(SUM(D40+E40+F40+G40+H40+I40+J40+K40+M40+O40+Q40+S40+U40+W40),2)</f>
        <v>127593.4</v>
      </c>
      <c r="D40" s="47">
        <v>0</v>
      </c>
      <c r="E40" s="6">
        <v>127593.4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8">
        <v>0</v>
      </c>
      <c r="M40" s="6">
        <v>0</v>
      </c>
      <c r="N40" s="75">
        <v>0</v>
      </c>
      <c r="O40" s="46">
        <v>0</v>
      </c>
      <c r="P40" s="75">
        <v>0</v>
      </c>
      <c r="Q40" s="46">
        <v>0</v>
      </c>
      <c r="R40" s="75">
        <v>0</v>
      </c>
      <c r="S40" s="46">
        <v>0</v>
      </c>
      <c r="T40" s="75">
        <v>0</v>
      </c>
      <c r="U40" s="75">
        <v>0</v>
      </c>
      <c r="V40" s="75">
        <v>0</v>
      </c>
      <c r="W40" s="48">
        <v>0</v>
      </c>
    </row>
    <row r="41" spans="1:23" s="25" customFormat="1" ht="24.75" hidden="1" customHeight="1">
      <c r="A41" s="16">
        <v>26</v>
      </c>
      <c r="B41" s="7" t="s">
        <v>1171</v>
      </c>
      <c r="C41" s="59">
        <f>ROUND(SUM(D41+E41+F41+G41+H41+I41+J41+K41+M41+O41+Q41+S41+U41+W41),2)</f>
        <v>31841.119999999999</v>
      </c>
      <c r="D41" s="47">
        <v>0</v>
      </c>
      <c r="E41" s="6">
        <v>31841.119999999999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6">
        <v>0</v>
      </c>
      <c r="N41" s="75">
        <v>0</v>
      </c>
      <c r="O41" s="46">
        <v>0</v>
      </c>
      <c r="P41" s="46">
        <v>0</v>
      </c>
      <c r="Q41" s="46">
        <v>0</v>
      </c>
      <c r="R41" s="75">
        <v>0</v>
      </c>
      <c r="S41" s="46">
        <v>0</v>
      </c>
      <c r="T41" s="75">
        <v>0</v>
      </c>
      <c r="U41" s="75">
        <v>0</v>
      </c>
      <c r="V41" s="46">
        <v>0</v>
      </c>
      <c r="W41" s="48">
        <v>0</v>
      </c>
    </row>
    <row r="42" spans="1:23" s="17" customFormat="1" ht="24.75" hidden="1" customHeight="1">
      <c r="A42" s="165" t="s">
        <v>22</v>
      </c>
      <c r="B42" s="166"/>
      <c r="C42" s="64">
        <f>ROUND(SUM(D42+E42+F42+G42+H42+I42+J42+K42+M42+O42+Q42+S42+U42+W42),2)</f>
        <v>204379.54</v>
      </c>
      <c r="D42" s="67">
        <f t="shared" ref="D42:W42" si="6">ROUND(SUM(D38:D41),2)</f>
        <v>0</v>
      </c>
      <c r="E42" s="67">
        <f t="shared" si="6"/>
        <v>204379.54</v>
      </c>
      <c r="F42" s="67">
        <f t="shared" si="6"/>
        <v>0</v>
      </c>
      <c r="G42" s="67">
        <f t="shared" si="6"/>
        <v>0</v>
      </c>
      <c r="H42" s="67">
        <f t="shared" si="6"/>
        <v>0</v>
      </c>
      <c r="I42" s="67">
        <f t="shared" si="6"/>
        <v>0</v>
      </c>
      <c r="J42" s="67">
        <f t="shared" si="6"/>
        <v>0</v>
      </c>
      <c r="K42" s="67">
        <f t="shared" si="6"/>
        <v>0</v>
      </c>
      <c r="L42" s="66">
        <f t="shared" si="6"/>
        <v>0</v>
      </c>
      <c r="M42" s="67">
        <f t="shared" si="6"/>
        <v>0</v>
      </c>
      <c r="N42" s="67">
        <f t="shared" si="6"/>
        <v>0</v>
      </c>
      <c r="O42" s="77">
        <f t="shared" si="6"/>
        <v>0</v>
      </c>
      <c r="P42" s="67">
        <f t="shared" si="6"/>
        <v>0</v>
      </c>
      <c r="Q42" s="77">
        <f t="shared" si="6"/>
        <v>0</v>
      </c>
      <c r="R42" s="67">
        <f t="shared" si="6"/>
        <v>0</v>
      </c>
      <c r="S42" s="77">
        <f t="shared" si="6"/>
        <v>0</v>
      </c>
      <c r="T42" s="77">
        <f t="shared" si="6"/>
        <v>0</v>
      </c>
      <c r="U42" s="77">
        <f t="shared" si="6"/>
        <v>0</v>
      </c>
      <c r="V42" s="67">
        <f t="shared" si="6"/>
        <v>0</v>
      </c>
      <c r="W42" s="77">
        <f t="shared" si="6"/>
        <v>0</v>
      </c>
    </row>
    <row r="43" spans="1:23" s="22" customFormat="1" ht="24.75" hidden="1" customHeight="1">
      <c r="A43" s="167" t="s">
        <v>29</v>
      </c>
      <c r="B43" s="155"/>
      <c r="C43" s="156"/>
      <c r="D43" s="69"/>
      <c r="E43" s="6"/>
      <c r="F43" s="6"/>
      <c r="G43" s="6"/>
      <c r="H43" s="6"/>
      <c r="I43" s="6"/>
      <c r="J43" s="6"/>
      <c r="K43" s="6"/>
      <c r="L43" s="45"/>
      <c r="M43" s="6"/>
      <c r="N43" s="78"/>
      <c r="O43" s="6"/>
      <c r="P43" s="78"/>
      <c r="Q43" s="6"/>
      <c r="R43" s="78"/>
      <c r="S43" s="6"/>
      <c r="T43" s="6"/>
      <c r="U43" s="6"/>
      <c r="V43" s="78"/>
      <c r="W43" s="49"/>
    </row>
    <row r="44" spans="1:23" s="23" customFormat="1" ht="24.75" hidden="1" customHeight="1">
      <c r="A44" s="61">
        <v>27</v>
      </c>
      <c r="B44" s="7" t="s">
        <v>573</v>
      </c>
      <c r="C44" s="11">
        <f t="shared" ref="C44:C64" si="7">ROUND(SUM(E44+F44+G44+H44+I44+J44+K44+M44+O44+Q44+S44+W44+D44+U44),2)</f>
        <v>3827056.9</v>
      </c>
      <c r="D44" s="47">
        <v>68412.34</v>
      </c>
      <c r="E44" s="6">
        <v>561806.26</v>
      </c>
      <c r="F44" s="6">
        <v>1683642.88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81">
        <v>0</v>
      </c>
      <c r="M44" s="6">
        <v>0</v>
      </c>
      <c r="N44" s="80">
        <v>0</v>
      </c>
      <c r="O44" s="6">
        <v>0</v>
      </c>
      <c r="P44" s="80">
        <v>916.43</v>
      </c>
      <c r="Q44" s="6">
        <v>1513195.42</v>
      </c>
      <c r="R44" s="80">
        <v>0</v>
      </c>
      <c r="S44" s="6">
        <v>0</v>
      </c>
      <c r="T44" s="75">
        <v>0</v>
      </c>
      <c r="U44" s="75">
        <v>0</v>
      </c>
      <c r="V44" s="80">
        <v>0</v>
      </c>
      <c r="W44" s="49">
        <v>0</v>
      </c>
    </row>
    <row r="45" spans="1:23" s="23" customFormat="1" ht="24.75" hidden="1" customHeight="1">
      <c r="A45" s="61">
        <v>28</v>
      </c>
      <c r="B45" s="7" t="s">
        <v>88</v>
      </c>
      <c r="C45" s="11">
        <f t="shared" si="7"/>
        <v>3041601.95</v>
      </c>
      <c r="D45" s="47">
        <v>59111.83</v>
      </c>
      <c r="E45" s="6">
        <v>220255.26</v>
      </c>
      <c r="F45" s="6">
        <v>1394926.38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81">
        <v>0</v>
      </c>
      <c r="M45" s="6">
        <v>0</v>
      </c>
      <c r="N45" s="80">
        <v>0</v>
      </c>
      <c r="O45" s="46">
        <v>0</v>
      </c>
      <c r="P45" s="80">
        <v>916.43</v>
      </c>
      <c r="Q45" s="46">
        <v>1367308.48</v>
      </c>
      <c r="R45" s="80">
        <v>0</v>
      </c>
      <c r="S45" s="46">
        <v>0</v>
      </c>
      <c r="T45" s="75">
        <v>0</v>
      </c>
      <c r="U45" s="75">
        <v>0</v>
      </c>
      <c r="V45" s="80">
        <v>0</v>
      </c>
      <c r="W45" s="48">
        <v>0</v>
      </c>
    </row>
    <row r="46" spans="1:23" s="23" customFormat="1" ht="24.75" hidden="1" customHeight="1">
      <c r="A46" s="61">
        <v>29</v>
      </c>
      <c r="B46" s="7" t="s">
        <v>89</v>
      </c>
      <c r="C46" s="11">
        <f t="shared" si="7"/>
        <v>1791171.16</v>
      </c>
      <c r="D46" s="47">
        <v>33250.823520000005</v>
      </c>
      <c r="E46" s="6">
        <v>204143.54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81">
        <v>0</v>
      </c>
      <c r="M46" s="6">
        <v>0</v>
      </c>
      <c r="N46" s="80">
        <v>0</v>
      </c>
      <c r="O46" s="46">
        <v>0</v>
      </c>
      <c r="P46" s="80">
        <v>995.52</v>
      </c>
      <c r="Q46" s="46">
        <v>1553776.8</v>
      </c>
      <c r="R46" s="80">
        <v>0</v>
      </c>
      <c r="S46" s="46">
        <v>0</v>
      </c>
      <c r="T46" s="75">
        <v>0</v>
      </c>
      <c r="U46" s="75">
        <v>0</v>
      </c>
      <c r="V46" s="80">
        <v>0</v>
      </c>
      <c r="W46" s="48">
        <v>0</v>
      </c>
    </row>
    <row r="47" spans="1:23" s="23" customFormat="1" ht="24.75" hidden="1" customHeight="1">
      <c r="A47" s="61">
        <v>30</v>
      </c>
      <c r="B47" s="7" t="s">
        <v>574</v>
      </c>
      <c r="C47" s="11">
        <f t="shared" si="7"/>
        <v>12846824.779999999</v>
      </c>
      <c r="D47" s="47">
        <v>257205.43</v>
      </c>
      <c r="E47" s="6">
        <v>570673.96</v>
      </c>
      <c r="F47" s="6">
        <v>0</v>
      </c>
      <c r="G47" s="6">
        <v>4313187</v>
      </c>
      <c r="H47" s="6">
        <v>2553672</v>
      </c>
      <c r="I47" s="6">
        <v>1323726</v>
      </c>
      <c r="J47" s="6">
        <v>1742697.42</v>
      </c>
      <c r="K47" s="6">
        <v>0</v>
      </c>
      <c r="L47" s="81">
        <v>0</v>
      </c>
      <c r="M47" s="6">
        <v>0</v>
      </c>
      <c r="N47" s="75">
        <v>0</v>
      </c>
      <c r="O47" s="46">
        <v>0</v>
      </c>
      <c r="P47" s="80">
        <v>1202.2</v>
      </c>
      <c r="Q47" s="46">
        <v>2085662.97</v>
      </c>
      <c r="R47" s="80">
        <v>0</v>
      </c>
      <c r="S47" s="46">
        <v>0</v>
      </c>
      <c r="T47" s="75">
        <v>0</v>
      </c>
      <c r="U47" s="75">
        <v>0</v>
      </c>
      <c r="V47" s="80">
        <v>0</v>
      </c>
      <c r="W47" s="48">
        <v>0</v>
      </c>
    </row>
    <row r="48" spans="1:23" s="23" customFormat="1" ht="24.75" hidden="1" customHeight="1">
      <c r="A48" s="61">
        <v>31</v>
      </c>
      <c r="B48" s="7" t="s">
        <v>90</v>
      </c>
      <c r="C48" s="11">
        <f t="shared" si="7"/>
        <v>13646412.199999999</v>
      </c>
      <c r="D48" s="47">
        <v>282081.48</v>
      </c>
      <c r="E48" s="6">
        <v>182953.1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81">
        <v>0</v>
      </c>
      <c r="M48" s="6">
        <v>0</v>
      </c>
      <c r="N48" s="80">
        <v>0</v>
      </c>
      <c r="O48" s="46">
        <v>0</v>
      </c>
      <c r="P48" s="80">
        <v>755</v>
      </c>
      <c r="Q48" s="46">
        <v>523964.84</v>
      </c>
      <c r="R48" s="80">
        <v>0</v>
      </c>
      <c r="S48" s="46">
        <v>0</v>
      </c>
      <c r="T48" s="80" t="s">
        <v>1087</v>
      </c>
      <c r="U48" s="46">
        <v>12657412.779999999</v>
      </c>
      <c r="V48" s="80">
        <v>0</v>
      </c>
      <c r="W48" s="48">
        <v>0</v>
      </c>
    </row>
    <row r="49" spans="1:23" s="23" customFormat="1" ht="24.75" hidden="1" customHeight="1">
      <c r="A49" s="61">
        <v>32</v>
      </c>
      <c r="B49" s="7" t="s">
        <v>91</v>
      </c>
      <c r="C49" s="11">
        <f t="shared" si="7"/>
        <v>13219947.039999999</v>
      </c>
      <c r="D49" s="47">
        <v>273146.34000000003</v>
      </c>
      <c r="E49" s="6">
        <v>182953.1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81">
        <v>0</v>
      </c>
      <c r="M49" s="6">
        <v>0</v>
      </c>
      <c r="N49" s="80">
        <v>0</v>
      </c>
      <c r="O49" s="46">
        <v>0</v>
      </c>
      <c r="P49" s="80">
        <v>759.2</v>
      </c>
      <c r="Q49" s="46">
        <v>475999.02</v>
      </c>
      <c r="R49" s="80">
        <v>0</v>
      </c>
      <c r="S49" s="46">
        <v>0</v>
      </c>
      <c r="T49" s="80" t="s">
        <v>1087</v>
      </c>
      <c r="U49" s="46">
        <v>12287848.58</v>
      </c>
      <c r="V49" s="80">
        <v>0</v>
      </c>
      <c r="W49" s="48">
        <v>0</v>
      </c>
    </row>
    <row r="50" spans="1:23" s="23" customFormat="1" ht="24.75" hidden="1" customHeight="1">
      <c r="A50" s="61">
        <v>33</v>
      </c>
      <c r="B50" s="7" t="s">
        <v>784</v>
      </c>
      <c r="C50" s="11">
        <f t="shared" si="7"/>
        <v>167370.01999999999</v>
      </c>
      <c r="D50" s="47">
        <v>0</v>
      </c>
      <c r="E50" s="6">
        <v>167370.01999999999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81">
        <v>0</v>
      </c>
      <c r="M50" s="6">
        <v>0</v>
      </c>
      <c r="N50" s="80">
        <v>0</v>
      </c>
      <c r="O50" s="46">
        <v>0</v>
      </c>
      <c r="P50" s="80">
        <v>0</v>
      </c>
      <c r="Q50" s="46">
        <v>0</v>
      </c>
      <c r="R50" s="80">
        <v>0</v>
      </c>
      <c r="S50" s="46">
        <v>0</v>
      </c>
      <c r="T50" s="75">
        <v>0</v>
      </c>
      <c r="U50" s="75">
        <v>0</v>
      </c>
      <c r="V50" s="80">
        <v>0</v>
      </c>
      <c r="W50" s="48">
        <v>0</v>
      </c>
    </row>
    <row r="51" spans="1:23" s="23" customFormat="1" ht="24.75" hidden="1" customHeight="1">
      <c r="A51" s="61">
        <v>34</v>
      </c>
      <c r="B51" s="7" t="s">
        <v>575</v>
      </c>
      <c r="C51" s="11">
        <f t="shared" si="7"/>
        <v>3600289.49</v>
      </c>
      <c r="D51" s="47">
        <v>73805.210000000006</v>
      </c>
      <c r="E51" s="6">
        <v>38575.379999999997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81">
        <v>2</v>
      </c>
      <c r="M51" s="6">
        <v>3487908.9</v>
      </c>
      <c r="N51" s="80">
        <v>0</v>
      </c>
      <c r="O51" s="46">
        <v>0</v>
      </c>
      <c r="P51" s="80">
        <v>0</v>
      </c>
      <c r="Q51" s="46">
        <v>0</v>
      </c>
      <c r="R51" s="80">
        <v>0</v>
      </c>
      <c r="S51" s="46">
        <v>0</v>
      </c>
      <c r="T51" s="75">
        <v>0</v>
      </c>
      <c r="U51" s="75">
        <v>0</v>
      </c>
      <c r="V51" s="80">
        <v>0</v>
      </c>
      <c r="W51" s="48">
        <v>0</v>
      </c>
    </row>
    <row r="52" spans="1:23" s="23" customFormat="1" ht="24.75" hidden="1" customHeight="1">
      <c r="A52" s="61">
        <v>35</v>
      </c>
      <c r="B52" s="7" t="s">
        <v>92</v>
      </c>
      <c r="C52" s="11">
        <f t="shared" si="7"/>
        <v>4606821.95</v>
      </c>
      <c r="D52" s="47">
        <v>92363.79</v>
      </c>
      <c r="E52" s="6">
        <v>198393.4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1">
        <v>0</v>
      </c>
      <c r="M52" s="6">
        <v>0</v>
      </c>
      <c r="N52" s="80">
        <v>1033.5</v>
      </c>
      <c r="O52" s="6">
        <v>4316064.76</v>
      </c>
      <c r="P52" s="80">
        <v>0</v>
      </c>
      <c r="Q52" s="6">
        <v>0</v>
      </c>
      <c r="R52" s="80">
        <v>0</v>
      </c>
      <c r="S52" s="46">
        <v>0</v>
      </c>
      <c r="T52" s="75">
        <v>0</v>
      </c>
      <c r="U52" s="75">
        <v>0</v>
      </c>
      <c r="V52" s="80">
        <v>0</v>
      </c>
      <c r="W52" s="49">
        <v>0</v>
      </c>
    </row>
    <row r="53" spans="1:23" s="23" customFormat="1" ht="24.75" hidden="1" customHeight="1">
      <c r="A53" s="61">
        <v>36</v>
      </c>
      <c r="B53" s="7" t="s">
        <v>93</v>
      </c>
      <c r="C53" s="11">
        <f t="shared" si="7"/>
        <v>3334405.89</v>
      </c>
      <c r="D53" s="47">
        <v>63913.17</v>
      </c>
      <c r="E53" s="6">
        <v>283896.2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1">
        <v>0</v>
      </c>
      <c r="M53" s="6">
        <v>0</v>
      </c>
      <c r="N53" s="80">
        <v>0</v>
      </c>
      <c r="O53" s="46">
        <v>0</v>
      </c>
      <c r="P53" s="80">
        <v>1458</v>
      </c>
      <c r="Q53" s="46">
        <v>2986596.52</v>
      </c>
      <c r="R53" s="80">
        <v>0</v>
      </c>
      <c r="S53" s="46">
        <v>0</v>
      </c>
      <c r="T53" s="75">
        <v>0</v>
      </c>
      <c r="U53" s="75">
        <v>0</v>
      </c>
      <c r="V53" s="80">
        <v>0</v>
      </c>
      <c r="W53" s="48">
        <v>0</v>
      </c>
    </row>
    <row r="54" spans="1:23" s="23" customFormat="1" ht="24.75" hidden="1" customHeight="1">
      <c r="A54" s="61">
        <v>37</v>
      </c>
      <c r="B54" s="7" t="s">
        <v>576</v>
      </c>
      <c r="C54" s="11">
        <f t="shared" si="7"/>
        <v>8914370.8000000007</v>
      </c>
      <c r="D54" s="47">
        <v>183258.16</v>
      </c>
      <c r="E54" s="6">
        <v>167647.32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1">
        <v>0</v>
      </c>
      <c r="M54" s="6">
        <v>0</v>
      </c>
      <c r="N54" s="80">
        <v>0</v>
      </c>
      <c r="O54" s="46">
        <v>0</v>
      </c>
      <c r="P54" s="80">
        <v>0</v>
      </c>
      <c r="Q54" s="46">
        <v>0</v>
      </c>
      <c r="R54" s="80">
        <v>0</v>
      </c>
      <c r="S54" s="46">
        <v>0</v>
      </c>
      <c r="T54" s="80">
        <v>2200</v>
      </c>
      <c r="U54" s="46">
        <v>8563465.3200000003</v>
      </c>
      <c r="V54" s="80">
        <v>0</v>
      </c>
      <c r="W54" s="48">
        <v>0</v>
      </c>
    </row>
    <row r="55" spans="1:23" s="23" customFormat="1" ht="24.75" hidden="1" customHeight="1">
      <c r="A55" s="61">
        <v>38</v>
      </c>
      <c r="B55" s="7" t="s">
        <v>577</v>
      </c>
      <c r="C55" s="11">
        <f t="shared" si="7"/>
        <v>3917573.82</v>
      </c>
      <c r="D55" s="47">
        <v>76443.72</v>
      </c>
      <c r="E55" s="6">
        <v>268993.98</v>
      </c>
      <c r="F55" s="6">
        <v>0</v>
      </c>
      <c r="G55" s="6">
        <v>0</v>
      </c>
      <c r="H55" s="6">
        <v>1082884.82</v>
      </c>
      <c r="I55" s="6">
        <v>370321.76</v>
      </c>
      <c r="J55" s="6">
        <v>463673.92</v>
      </c>
      <c r="K55" s="6">
        <v>0</v>
      </c>
      <c r="L55" s="81">
        <v>0</v>
      </c>
      <c r="M55" s="6">
        <v>0</v>
      </c>
      <c r="N55" s="80">
        <v>398</v>
      </c>
      <c r="O55" s="6">
        <v>1655255.62</v>
      </c>
      <c r="P55" s="80">
        <v>0</v>
      </c>
      <c r="Q55" s="6">
        <v>0</v>
      </c>
      <c r="R55" s="80">
        <v>0</v>
      </c>
      <c r="S55" s="6">
        <v>0</v>
      </c>
      <c r="T55" s="75">
        <v>0</v>
      </c>
      <c r="U55" s="75">
        <v>0</v>
      </c>
      <c r="V55" s="80">
        <v>0</v>
      </c>
      <c r="W55" s="49">
        <v>0</v>
      </c>
    </row>
    <row r="56" spans="1:23" s="24" customFormat="1" ht="24.75" hidden="1" customHeight="1">
      <c r="A56" s="61">
        <v>39</v>
      </c>
      <c r="B56" s="7" t="s">
        <v>578</v>
      </c>
      <c r="C56" s="11">
        <f t="shared" si="7"/>
        <v>3955340.72</v>
      </c>
      <c r="D56" s="47">
        <v>78499.100000000006</v>
      </c>
      <c r="E56" s="6">
        <v>208659.4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1">
        <v>0</v>
      </c>
      <c r="M56" s="6">
        <v>0</v>
      </c>
      <c r="N56" s="80">
        <v>976</v>
      </c>
      <c r="O56" s="6">
        <v>3668182.22</v>
      </c>
      <c r="P56" s="80">
        <v>0</v>
      </c>
      <c r="Q56" s="6">
        <v>0</v>
      </c>
      <c r="R56" s="80">
        <v>0</v>
      </c>
      <c r="S56" s="6">
        <v>0</v>
      </c>
      <c r="T56" s="75">
        <v>0</v>
      </c>
      <c r="U56" s="75">
        <v>0</v>
      </c>
      <c r="V56" s="80">
        <v>0</v>
      </c>
      <c r="W56" s="49">
        <v>0</v>
      </c>
    </row>
    <row r="57" spans="1:23" s="24" customFormat="1" ht="24.75" hidden="1" customHeight="1">
      <c r="A57" s="61">
        <v>40</v>
      </c>
      <c r="B57" s="7" t="s">
        <v>579</v>
      </c>
      <c r="C57" s="11">
        <f t="shared" si="7"/>
        <v>9218599.5</v>
      </c>
      <c r="D57" s="47">
        <v>189587.6</v>
      </c>
      <c r="E57" s="6">
        <v>169778.4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1">
        <v>0</v>
      </c>
      <c r="M57" s="6">
        <v>0</v>
      </c>
      <c r="N57" s="80">
        <v>0</v>
      </c>
      <c r="O57" s="46">
        <v>0</v>
      </c>
      <c r="P57" s="80">
        <v>0</v>
      </c>
      <c r="Q57" s="46">
        <v>0</v>
      </c>
      <c r="R57" s="80">
        <v>0</v>
      </c>
      <c r="S57" s="80">
        <v>0</v>
      </c>
      <c r="T57" s="80">
        <v>2327.44</v>
      </c>
      <c r="U57" s="46">
        <v>8859233.5</v>
      </c>
      <c r="V57" s="80">
        <v>0</v>
      </c>
      <c r="W57" s="48">
        <v>0</v>
      </c>
    </row>
    <row r="58" spans="1:23" s="24" customFormat="1" ht="24.75" hidden="1" customHeight="1">
      <c r="A58" s="61">
        <v>41</v>
      </c>
      <c r="B58" s="7" t="s">
        <v>580</v>
      </c>
      <c r="C58" s="11">
        <f t="shared" si="7"/>
        <v>10381657.42</v>
      </c>
      <c r="D58" s="47">
        <v>214628.74</v>
      </c>
      <c r="E58" s="6">
        <v>137648.18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1">
        <v>0</v>
      </c>
      <c r="M58" s="6">
        <v>0</v>
      </c>
      <c r="N58" s="80">
        <v>0</v>
      </c>
      <c r="O58" s="46">
        <v>0</v>
      </c>
      <c r="P58" s="80">
        <v>0</v>
      </c>
      <c r="Q58" s="46">
        <v>0</v>
      </c>
      <c r="R58" s="80">
        <v>0</v>
      </c>
      <c r="S58" s="80">
        <v>0</v>
      </c>
      <c r="T58" s="80">
        <v>1925.1</v>
      </c>
      <c r="U58" s="46">
        <v>10029380.5</v>
      </c>
      <c r="V58" s="80">
        <v>0</v>
      </c>
      <c r="W58" s="48">
        <v>0</v>
      </c>
    </row>
    <row r="59" spans="1:23" s="24" customFormat="1" ht="24.75" hidden="1" customHeight="1">
      <c r="A59" s="61">
        <v>42</v>
      </c>
      <c r="B59" s="7" t="s">
        <v>581</v>
      </c>
      <c r="C59" s="11">
        <f t="shared" si="7"/>
        <v>808464.79</v>
      </c>
      <c r="D59" s="47">
        <v>13534.19</v>
      </c>
      <c r="E59" s="6">
        <v>162491.9</v>
      </c>
      <c r="F59" s="6">
        <v>632438.69999999995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1">
        <v>0</v>
      </c>
      <c r="M59" s="6">
        <v>0</v>
      </c>
      <c r="N59" s="80">
        <v>0</v>
      </c>
      <c r="O59" s="46">
        <v>0</v>
      </c>
      <c r="P59" s="80">
        <v>0</v>
      </c>
      <c r="Q59" s="46">
        <v>0</v>
      </c>
      <c r="R59" s="80">
        <v>0</v>
      </c>
      <c r="S59" s="46">
        <v>0</v>
      </c>
      <c r="T59" s="75">
        <v>0</v>
      </c>
      <c r="U59" s="75">
        <v>0</v>
      </c>
      <c r="V59" s="80">
        <v>0</v>
      </c>
      <c r="W59" s="48">
        <v>0</v>
      </c>
    </row>
    <row r="60" spans="1:23" s="24" customFormat="1" ht="24.75" hidden="1" customHeight="1">
      <c r="A60" s="61">
        <v>43</v>
      </c>
      <c r="B60" s="7" t="s">
        <v>582</v>
      </c>
      <c r="C60" s="11">
        <f t="shared" si="7"/>
        <v>2286573.7000000002</v>
      </c>
      <c r="D60" s="47">
        <v>45601.48</v>
      </c>
      <c r="E60" s="6">
        <v>110062.14</v>
      </c>
      <c r="F60" s="6">
        <v>445703.7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1">
        <v>0</v>
      </c>
      <c r="M60" s="6">
        <v>0</v>
      </c>
      <c r="N60" s="80">
        <v>0</v>
      </c>
      <c r="O60" s="46">
        <v>0</v>
      </c>
      <c r="P60" s="80">
        <v>0</v>
      </c>
      <c r="Q60" s="46">
        <v>0</v>
      </c>
      <c r="R60" s="46">
        <v>0</v>
      </c>
      <c r="S60" s="46">
        <v>0</v>
      </c>
      <c r="T60" s="80">
        <v>693.36</v>
      </c>
      <c r="U60" s="46">
        <v>1685206.38</v>
      </c>
      <c r="V60" s="80">
        <v>0</v>
      </c>
      <c r="W60" s="48">
        <v>0</v>
      </c>
    </row>
    <row r="61" spans="1:23" s="24" customFormat="1" ht="24.75" hidden="1" customHeight="1">
      <c r="A61" s="61">
        <v>44</v>
      </c>
      <c r="B61" s="7" t="s">
        <v>583</v>
      </c>
      <c r="C61" s="11">
        <f t="shared" si="7"/>
        <v>3886157.61</v>
      </c>
      <c r="D61" s="47">
        <v>76455.63</v>
      </c>
      <c r="E61" s="6">
        <v>237008.9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1">
        <v>0</v>
      </c>
      <c r="M61" s="6">
        <v>0</v>
      </c>
      <c r="N61" s="80">
        <v>766.5</v>
      </c>
      <c r="O61" s="6">
        <v>1731858.86</v>
      </c>
      <c r="P61" s="80">
        <v>0</v>
      </c>
      <c r="Q61" s="6">
        <v>0</v>
      </c>
      <c r="R61" s="46">
        <v>0</v>
      </c>
      <c r="S61" s="46">
        <v>0</v>
      </c>
      <c r="T61" s="80">
        <v>1322</v>
      </c>
      <c r="U61" s="6">
        <v>1840834.22</v>
      </c>
      <c r="V61" s="80">
        <v>0</v>
      </c>
      <c r="W61" s="49">
        <v>0</v>
      </c>
    </row>
    <row r="62" spans="1:23" s="24" customFormat="1" ht="24.75" hidden="1" customHeight="1">
      <c r="A62" s="61">
        <v>45</v>
      </c>
      <c r="B62" s="7" t="s">
        <v>584</v>
      </c>
      <c r="C62" s="11">
        <f t="shared" si="7"/>
        <v>8784023.7899999991</v>
      </c>
      <c r="D62" s="47">
        <v>177643.05</v>
      </c>
      <c r="E62" s="6">
        <v>305303.76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1">
        <v>0</v>
      </c>
      <c r="M62" s="6">
        <v>0</v>
      </c>
      <c r="N62" s="80">
        <v>1047.8</v>
      </c>
      <c r="O62" s="6">
        <v>1633825.64</v>
      </c>
      <c r="P62" s="80">
        <v>0</v>
      </c>
      <c r="Q62" s="6">
        <v>0</v>
      </c>
      <c r="R62" s="46">
        <v>0</v>
      </c>
      <c r="S62" s="46">
        <v>0</v>
      </c>
      <c r="T62" s="80">
        <v>1671.4</v>
      </c>
      <c r="U62" s="6">
        <v>6667251.3399999999</v>
      </c>
      <c r="V62" s="80">
        <v>0</v>
      </c>
      <c r="W62" s="49">
        <v>0</v>
      </c>
    </row>
    <row r="63" spans="1:23" s="24" customFormat="1" ht="24.75" hidden="1" customHeight="1">
      <c r="A63" s="61">
        <v>46</v>
      </c>
      <c r="B63" s="7" t="s">
        <v>585</v>
      </c>
      <c r="C63" s="11">
        <f t="shared" si="7"/>
        <v>8921911.8499999996</v>
      </c>
      <c r="D63" s="47">
        <v>180532.03</v>
      </c>
      <c r="E63" s="6">
        <v>305303.76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1">
        <v>0</v>
      </c>
      <c r="M63" s="6">
        <v>0</v>
      </c>
      <c r="N63" s="80">
        <v>1047.8</v>
      </c>
      <c r="O63" s="6">
        <v>1768824.72</v>
      </c>
      <c r="P63" s="80">
        <v>0</v>
      </c>
      <c r="Q63" s="6">
        <v>0</v>
      </c>
      <c r="R63" s="46">
        <v>0</v>
      </c>
      <c r="S63" s="46">
        <v>0</v>
      </c>
      <c r="T63" s="80">
        <v>1592.31</v>
      </c>
      <c r="U63" s="6">
        <v>6667251.3399999999</v>
      </c>
      <c r="V63" s="80">
        <v>0</v>
      </c>
      <c r="W63" s="49">
        <v>0</v>
      </c>
    </row>
    <row r="64" spans="1:23" s="26" customFormat="1" ht="24.75" hidden="1" customHeight="1">
      <c r="A64" s="168" t="s">
        <v>27</v>
      </c>
      <c r="B64" s="169"/>
      <c r="C64" s="76">
        <f t="shared" si="7"/>
        <v>121156575.38</v>
      </c>
      <c r="D64" s="67">
        <f t="shared" ref="D64:W64" si="8">ROUND(SUM(D44:D63),2)</f>
        <v>2439474.11</v>
      </c>
      <c r="E64" s="67">
        <f t="shared" si="8"/>
        <v>4683917.96</v>
      </c>
      <c r="F64" s="67">
        <f t="shared" si="8"/>
        <v>4156711.66</v>
      </c>
      <c r="G64" s="67">
        <f t="shared" si="8"/>
        <v>4313187</v>
      </c>
      <c r="H64" s="67">
        <f t="shared" si="8"/>
        <v>3636556.82</v>
      </c>
      <c r="I64" s="67">
        <f t="shared" si="8"/>
        <v>1694047.76</v>
      </c>
      <c r="J64" s="67">
        <f t="shared" si="8"/>
        <v>2206371.34</v>
      </c>
      <c r="K64" s="67">
        <f t="shared" si="8"/>
        <v>0</v>
      </c>
      <c r="L64" s="66">
        <f t="shared" si="8"/>
        <v>2</v>
      </c>
      <c r="M64" s="67">
        <f t="shared" si="8"/>
        <v>3487908.9</v>
      </c>
      <c r="N64" s="67">
        <f t="shared" si="8"/>
        <v>5269.6</v>
      </c>
      <c r="O64" s="67">
        <f t="shared" si="8"/>
        <v>14774011.82</v>
      </c>
      <c r="P64" s="67">
        <f t="shared" si="8"/>
        <v>7002.78</v>
      </c>
      <c r="Q64" s="67">
        <f t="shared" si="8"/>
        <v>10506504.050000001</v>
      </c>
      <c r="R64" s="67">
        <f t="shared" si="8"/>
        <v>0</v>
      </c>
      <c r="S64" s="67">
        <f t="shared" si="8"/>
        <v>0</v>
      </c>
      <c r="T64" s="67">
        <f t="shared" si="8"/>
        <v>11731.61</v>
      </c>
      <c r="U64" s="67">
        <f t="shared" si="8"/>
        <v>69257883.959999993</v>
      </c>
      <c r="V64" s="67">
        <f t="shared" si="8"/>
        <v>0</v>
      </c>
      <c r="W64" s="67">
        <f t="shared" si="8"/>
        <v>0</v>
      </c>
    </row>
    <row r="65" spans="1:23" s="22" customFormat="1" ht="24.75" hidden="1" customHeight="1">
      <c r="A65" s="167" t="s">
        <v>28</v>
      </c>
      <c r="B65" s="155"/>
      <c r="C65" s="156"/>
      <c r="D65" s="69"/>
      <c r="E65" s="6"/>
      <c r="F65" s="6"/>
      <c r="G65" s="6"/>
      <c r="H65" s="6"/>
      <c r="I65" s="6"/>
      <c r="J65" s="6"/>
      <c r="K65" s="6"/>
      <c r="L65" s="45"/>
      <c r="M65" s="6"/>
      <c r="N65" s="78"/>
      <c r="O65" s="6"/>
      <c r="P65" s="78"/>
      <c r="Q65" s="6"/>
      <c r="R65" s="78"/>
      <c r="S65" s="6"/>
      <c r="T65" s="6"/>
      <c r="U65" s="6"/>
      <c r="V65" s="78"/>
      <c r="W65" s="49"/>
    </row>
    <row r="66" spans="1:23" s="27" customFormat="1" ht="24.75" hidden="1" customHeight="1">
      <c r="A66" s="16">
        <v>47</v>
      </c>
      <c r="B66" s="7" t="s">
        <v>1051</v>
      </c>
      <c r="C66" s="11">
        <f t="shared" ref="C66:C85" si="9">ROUND(SUM(D66+E66+F66+G66+H66+I66+J66+K66+M66+O66+Q66+S66+U66+W66),2)</f>
        <v>3545994.24</v>
      </c>
      <c r="D66" s="47">
        <v>72614.679999999993</v>
      </c>
      <c r="E66" s="6">
        <v>34958.68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>
        <v>2</v>
      </c>
      <c r="M66" s="6">
        <v>3438420.88</v>
      </c>
      <c r="N66" s="75">
        <v>0</v>
      </c>
      <c r="O66" s="46">
        <v>0</v>
      </c>
      <c r="P66" s="75">
        <v>0</v>
      </c>
      <c r="Q66" s="46">
        <v>0</v>
      </c>
      <c r="R66" s="75">
        <v>0</v>
      </c>
      <c r="S66" s="46">
        <v>0</v>
      </c>
      <c r="T66" s="75">
        <v>0</v>
      </c>
      <c r="U66" s="75">
        <v>0</v>
      </c>
      <c r="V66" s="75">
        <v>0</v>
      </c>
      <c r="W66" s="48">
        <v>0</v>
      </c>
    </row>
    <row r="67" spans="1:23" s="27" customFormat="1" ht="24.75" hidden="1" customHeight="1">
      <c r="A67" s="16">
        <v>48</v>
      </c>
      <c r="B67" s="7" t="s">
        <v>1052</v>
      </c>
      <c r="C67" s="11">
        <f t="shared" si="9"/>
        <v>3547375.43</v>
      </c>
      <c r="D67" s="47">
        <v>72643.59</v>
      </c>
      <c r="E67" s="6">
        <v>34959.86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>
        <v>2</v>
      </c>
      <c r="M67" s="6">
        <v>3439771.98</v>
      </c>
      <c r="N67" s="75">
        <v>0</v>
      </c>
      <c r="O67" s="46">
        <v>0</v>
      </c>
      <c r="P67" s="75">
        <v>0</v>
      </c>
      <c r="Q67" s="46">
        <v>0</v>
      </c>
      <c r="R67" s="75">
        <v>0</v>
      </c>
      <c r="S67" s="46">
        <v>0</v>
      </c>
      <c r="T67" s="75">
        <v>0</v>
      </c>
      <c r="U67" s="75">
        <v>0</v>
      </c>
      <c r="V67" s="75">
        <v>0</v>
      </c>
      <c r="W67" s="48">
        <v>0</v>
      </c>
    </row>
    <row r="68" spans="1:23" s="27" customFormat="1" ht="24.75" hidden="1" customHeight="1">
      <c r="A68" s="16">
        <v>49</v>
      </c>
      <c r="B68" s="7" t="s">
        <v>1053</v>
      </c>
      <c r="C68" s="11">
        <f t="shared" si="9"/>
        <v>5329852.75</v>
      </c>
      <c r="D68" s="47">
        <v>109241.29</v>
      </c>
      <c r="E68" s="6">
        <v>48080.28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>
        <v>3</v>
      </c>
      <c r="M68" s="6">
        <v>5172531.18</v>
      </c>
      <c r="N68" s="75">
        <v>0</v>
      </c>
      <c r="O68" s="46">
        <v>0</v>
      </c>
      <c r="P68" s="75">
        <v>0</v>
      </c>
      <c r="Q68" s="46">
        <v>0</v>
      </c>
      <c r="R68" s="75">
        <v>0</v>
      </c>
      <c r="S68" s="46">
        <v>0</v>
      </c>
      <c r="T68" s="75">
        <v>0</v>
      </c>
      <c r="U68" s="75">
        <v>0</v>
      </c>
      <c r="V68" s="75">
        <v>0</v>
      </c>
      <c r="W68" s="48">
        <v>0</v>
      </c>
    </row>
    <row r="69" spans="1:23" s="27" customFormat="1" ht="24.75" hidden="1" customHeight="1">
      <c r="A69" s="16">
        <v>50</v>
      </c>
      <c r="B69" s="7" t="s">
        <v>1054</v>
      </c>
      <c r="C69" s="11">
        <f t="shared" si="9"/>
        <v>230230.17</v>
      </c>
      <c r="D69" s="47">
        <v>0</v>
      </c>
      <c r="E69" s="6">
        <v>230230.17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>
        <v>0</v>
      </c>
      <c r="M69" s="6">
        <v>0</v>
      </c>
      <c r="N69" s="75">
        <v>0</v>
      </c>
      <c r="O69" s="46">
        <v>0</v>
      </c>
      <c r="P69" s="75">
        <v>0</v>
      </c>
      <c r="Q69" s="46">
        <v>0</v>
      </c>
      <c r="R69" s="75">
        <v>0</v>
      </c>
      <c r="S69" s="46">
        <v>0</v>
      </c>
      <c r="T69" s="75">
        <v>0</v>
      </c>
      <c r="U69" s="75">
        <v>0</v>
      </c>
      <c r="V69" s="75">
        <v>0</v>
      </c>
      <c r="W69" s="48">
        <v>0</v>
      </c>
    </row>
    <row r="70" spans="1:23" s="27" customFormat="1" ht="24.75" hidden="1" customHeight="1">
      <c r="A70" s="16">
        <v>51</v>
      </c>
      <c r="B70" s="7" t="s">
        <v>1055</v>
      </c>
      <c r="C70" s="11">
        <f t="shared" si="9"/>
        <v>3547178.85</v>
      </c>
      <c r="D70" s="47">
        <v>72640.53</v>
      </c>
      <c r="E70" s="6">
        <v>34909.120000000003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>
        <v>2</v>
      </c>
      <c r="M70" s="6">
        <v>3439629.2</v>
      </c>
      <c r="N70" s="75">
        <v>0</v>
      </c>
      <c r="O70" s="46">
        <v>0</v>
      </c>
      <c r="P70" s="75">
        <v>0</v>
      </c>
      <c r="Q70" s="46">
        <v>0</v>
      </c>
      <c r="R70" s="75">
        <v>0</v>
      </c>
      <c r="S70" s="46">
        <v>0</v>
      </c>
      <c r="T70" s="75">
        <v>0</v>
      </c>
      <c r="U70" s="75">
        <v>0</v>
      </c>
      <c r="V70" s="75">
        <v>0</v>
      </c>
      <c r="W70" s="48">
        <v>0</v>
      </c>
    </row>
    <row r="71" spans="1:23" s="27" customFormat="1" ht="24.75" hidden="1" customHeight="1">
      <c r="A71" s="16">
        <v>52</v>
      </c>
      <c r="B71" s="7" t="s">
        <v>1056</v>
      </c>
      <c r="C71" s="11">
        <f t="shared" si="9"/>
        <v>5305892.04</v>
      </c>
      <c r="D71" s="47">
        <v>108927.78</v>
      </c>
      <c r="E71" s="6">
        <v>39082.78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>
        <v>3</v>
      </c>
      <c r="M71" s="6">
        <v>5157881.4800000004</v>
      </c>
      <c r="N71" s="75">
        <v>0</v>
      </c>
      <c r="O71" s="46">
        <v>0</v>
      </c>
      <c r="P71" s="75">
        <v>0</v>
      </c>
      <c r="Q71" s="46">
        <v>0</v>
      </c>
      <c r="R71" s="75">
        <v>0</v>
      </c>
      <c r="S71" s="46">
        <v>0</v>
      </c>
      <c r="T71" s="75">
        <v>0</v>
      </c>
      <c r="U71" s="75">
        <v>0</v>
      </c>
      <c r="V71" s="75">
        <v>0</v>
      </c>
      <c r="W71" s="48">
        <v>0</v>
      </c>
    </row>
    <row r="72" spans="1:23" s="27" customFormat="1" ht="24.75" hidden="1" customHeight="1">
      <c r="A72" s="16">
        <v>53</v>
      </c>
      <c r="B72" s="7" t="s">
        <v>1057</v>
      </c>
      <c r="C72" s="11">
        <f t="shared" si="9"/>
        <v>93983.33</v>
      </c>
      <c r="D72" s="47">
        <v>0</v>
      </c>
      <c r="E72" s="6">
        <v>93983.33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>
        <v>0</v>
      </c>
      <c r="M72" s="6">
        <v>0</v>
      </c>
      <c r="N72" s="75">
        <v>0</v>
      </c>
      <c r="O72" s="46">
        <v>0</v>
      </c>
      <c r="P72" s="75">
        <v>0</v>
      </c>
      <c r="Q72" s="46">
        <v>0</v>
      </c>
      <c r="R72" s="75">
        <v>0</v>
      </c>
      <c r="S72" s="46">
        <v>0</v>
      </c>
      <c r="T72" s="75">
        <v>0</v>
      </c>
      <c r="U72" s="75">
        <v>0</v>
      </c>
      <c r="V72" s="75">
        <v>0</v>
      </c>
      <c r="W72" s="48">
        <v>0</v>
      </c>
    </row>
    <row r="73" spans="1:23" s="27" customFormat="1" ht="24.75" hidden="1" customHeight="1">
      <c r="A73" s="16">
        <v>54</v>
      </c>
      <c r="B73" s="7" t="s">
        <v>1058</v>
      </c>
      <c r="C73" s="11">
        <f t="shared" si="9"/>
        <v>27095117.899999999</v>
      </c>
      <c r="D73" s="47">
        <v>548684.53</v>
      </c>
      <c r="E73" s="6">
        <v>765451.81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>
        <v>6</v>
      </c>
      <c r="M73" s="6">
        <v>10376937.699999999</v>
      </c>
      <c r="N73" s="75">
        <v>2128</v>
      </c>
      <c r="O73" s="6">
        <v>5436435.96</v>
      </c>
      <c r="P73" s="75">
        <v>0</v>
      </c>
      <c r="Q73" s="6">
        <v>0</v>
      </c>
      <c r="R73" s="75">
        <v>9423.9</v>
      </c>
      <c r="S73" s="6">
        <v>9967607.9000000004</v>
      </c>
      <c r="T73" s="75">
        <v>0</v>
      </c>
      <c r="U73" s="75">
        <v>0</v>
      </c>
      <c r="V73" s="75">
        <v>0</v>
      </c>
      <c r="W73" s="49">
        <v>0</v>
      </c>
    </row>
    <row r="74" spans="1:23" s="27" customFormat="1" ht="24.75" hidden="1" customHeight="1">
      <c r="A74" s="16">
        <v>55</v>
      </c>
      <c r="B74" s="7" t="s">
        <v>1137</v>
      </c>
      <c r="C74" s="11">
        <f t="shared" si="9"/>
        <v>12876690.93</v>
      </c>
      <c r="D74" s="47">
        <v>285155.64</v>
      </c>
      <c r="E74" s="6">
        <v>0</v>
      </c>
      <c r="F74" s="6">
        <v>0</v>
      </c>
      <c r="G74" s="6">
        <v>0</v>
      </c>
      <c r="H74" s="6">
        <v>6711821.9000000004</v>
      </c>
      <c r="I74" s="6">
        <v>3182205.68</v>
      </c>
      <c r="J74" s="6">
        <v>2697507.71</v>
      </c>
      <c r="K74" s="6">
        <v>0</v>
      </c>
      <c r="L74" s="8">
        <v>0</v>
      </c>
      <c r="M74" s="6">
        <v>0</v>
      </c>
      <c r="N74" s="75">
        <v>0</v>
      </c>
      <c r="O74" s="46">
        <v>0</v>
      </c>
      <c r="P74" s="75">
        <v>0</v>
      </c>
      <c r="Q74" s="46">
        <v>0</v>
      </c>
      <c r="R74" s="75">
        <v>0</v>
      </c>
      <c r="S74" s="46">
        <v>0</v>
      </c>
      <c r="T74" s="75">
        <v>0</v>
      </c>
      <c r="U74" s="75">
        <v>0</v>
      </c>
      <c r="V74" s="75">
        <v>0</v>
      </c>
      <c r="W74" s="48">
        <v>0</v>
      </c>
    </row>
    <row r="75" spans="1:23" s="27" customFormat="1" ht="24.75" hidden="1" customHeight="1">
      <c r="A75" s="16">
        <v>56</v>
      </c>
      <c r="B75" s="7" t="s">
        <v>1059</v>
      </c>
      <c r="C75" s="11">
        <f t="shared" si="9"/>
        <v>26743263.379999999</v>
      </c>
      <c r="D75" s="47">
        <v>535896.18999999994</v>
      </c>
      <c r="E75" s="6">
        <v>1023971.21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>
        <v>6</v>
      </c>
      <c r="M75" s="6">
        <v>10377180.779999999</v>
      </c>
      <c r="N75" s="75">
        <v>2112.1999999999998</v>
      </c>
      <c r="O75" s="6">
        <v>4312735.9800000004</v>
      </c>
      <c r="P75" s="75">
        <v>0</v>
      </c>
      <c r="Q75" s="6">
        <v>0</v>
      </c>
      <c r="R75" s="75">
        <v>9313.5300000000007</v>
      </c>
      <c r="S75" s="6">
        <v>10493479.220000001</v>
      </c>
      <c r="T75" s="75">
        <v>0</v>
      </c>
      <c r="U75" s="75">
        <v>0</v>
      </c>
      <c r="V75" s="75">
        <v>0</v>
      </c>
      <c r="W75" s="49">
        <v>0</v>
      </c>
    </row>
    <row r="76" spans="1:23" s="27" customFormat="1" ht="25.5" hidden="1" customHeight="1">
      <c r="A76" s="16">
        <v>57</v>
      </c>
      <c r="B76" s="7" t="s">
        <v>1133</v>
      </c>
      <c r="C76" s="11">
        <f t="shared" si="9"/>
        <v>12959808.689999999</v>
      </c>
      <c r="D76" s="47">
        <v>270065.99</v>
      </c>
      <c r="E76" s="6">
        <v>69836.539999999994</v>
      </c>
      <c r="F76" s="6">
        <v>4068895.98</v>
      </c>
      <c r="G76" s="6">
        <v>6978083.4299999997</v>
      </c>
      <c r="H76" s="6">
        <v>0</v>
      </c>
      <c r="I76" s="6">
        <v>0</v>
      </c>
      <c r="J76" s="6">
        <v>709449.58</v>
      </c>
      <c r="K76" s="6">
        <v>0</v>
      </c>
      <c r="L76" s="8">
        <v>0</v>
      </c>
      <c r="M76" s="6">
        <v>0</v>
      </c>
      <c r="N76" s="75">
        <v>0</v>
      </c>
      <c r="O76" s="46">
        <v>0</v>
      </c>
      <c r="P76" s="75">
        <v>2042.2</v>
      </c>
      <c r="Q76" s="46">
        <v>863477.17</v>
      </c>
      <c r="R76" s="75">
        <v>0</v>
      </c>
      <c r="S76" s="46">
        <v>0</v>
      </c>
      <c r="T76" s="75">
        <v>0</v>
      </c>
      <c r="U76" s="75">
        <v>0</v>
      </c>
      <c r="V76" s="75">
        <v>0</v>
      </c>
      <c r="W76" s="48">
        <v>0</v>
      </c>
    </row>
    <row r="77" spans="1:23" s="27" customFormat="1" ht="24.75" hidden="1" customHeight="1">
      <c r="A77" s="16">
        <v>58</v>
      </c>
      <c r="B77" s="7" t="s">
        <v>1195</v>
      </c>
      <c r="C77" s="11">
        <f t="shared" si="9"/>
        <v>467951.45</v>
      </c>
      <c r="D77" s="47">
        <v>23050.15</v>
      </c>
      <c r="E77" s="6">
        <v>0</v>
      </c>
      <c r="F77" s="6">
        <v>0</v>
      </c>
      <c r="G77" s="6">
        <v>444901.3</v>
      </c>
      <c r="H77" s="6">
        <v>0</v>
      </c>
      <c r="I77" s="6">
        <v>0</v>
      </c>
      <c r="J77" s="6">
        <v>0</v>
      </c>
      <c r="K77" s="6">
        <v>0</v>
      </c>
      <c r="L77" s="8">
        <v>0</v>
      </c>
      <c r="M77" s="6">
        <v>0</v>
      </c>
      <c r="N77" s="75">
        <v>0</v>
      </c>
      <c r="O77" s="46">
        <v>0</v>
      </c>
      <c r="P77" s="75">
        <v>0</v>
      </c>
      <c r="Q77" s="46">
        <v>0</v>
      </c>
      <c r="R77" s="75">
        <v>0</v>
      </c>
      <c r="S77" s="46">
        <v>0</v>
      </c>
      <c r="T77" s="75">
        <v>0</v>
      </c>
      <c r="U77" s="75">
        <v>0</v>
      </c>
      <c r="V77" s="75">
        <v>0</v>
      </c>
      <c r="W77" s="48">
        <v>0</v>
      </c>
    </row>
    <row r="78" spans="1:23" s="27" customFormat="1" ht="24.75" hidden="1" customHeight="1">
      <c r="A78" s="16">
        <v>59</v>
      </c>
      <c r="B78" s="7" t="s">
        <v>1139</v>
      </c>
      <c r="C78" s="11">
        <f t="shared" si="9"/>
        <v>1756199.73</v>
      </c>
      <c r="D78" s="47">
        <v>36795.26</v>
      </c>
      <c r="E78" s="6">
        <v>0</v>
      </c>
      <c r="F78" s="6">
        <v>0</v>
      </c>
      <c r="G78" s="6">
        <v>1719404.47</v>
      </c>
      <c r="H78" s="6">
        <v>0</v>
      </c>
      <c r="I78" s="6">
        <v>0</v>
      </c>
      <c r="J78" s="6">
        <v>0</v>
      </c>
      <c r="K78" s="6">
        <v>0</v>
      </c>
      <c r="L78" s="8">
        <v>0</v>
      </c>
      <c r="M78" s="6">
        <v>0</v>
      </c>
      <c r="N78" s="75">
        <v>0</v>
      </c>
      <c r="O78" s="46">
        <v>0</v>
      </c>
      <c r="P78" s="75">
        <v>0</v>
      </c>
      <c r="Q78" s="46">
        <v>0</v>
      </c>
      <c r="R78" s="75">
        <v>0</v>
      </c>
      <c r="S78" s="46">
        <v>0</v>
      </c>
      <c r="T78" s="75">
        <v>0</v>
      </c>
      <c r="U78" s="75">
        <v>0</v>
      </c>
      <c r="V78" s="75">
        <v>0</v>
      </c>
      <c r="W78" s="48">
        <v>0</v>
      </c>
    </row>
    <row r="79" spans="1:23" s="27" customFormat="1" ht="24.75" hidden="1" customHeight="1">
      <c r="A79" s="16">
        <v>60</v>
      </c>
      <c r="B79" s="7" t="s">
        <v>1060</v>
      </c>
      <c r="C79" s="11">
        <f t="shared" si="9"/>
        <v>3546853.74</v>
      </c>
      <c r="D79" s="47">
        <v>72634.02</v>
      </c>
      <c r="E79" s="6">
        <v>34894.959999999999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>
        <v>2</v>
      </c>
      <c r="M79" s="6">
        <v>3439324.76</v>
      </c>
      <c r="N79" s="75">
        <v>0</v>
      </c>
      <c r="O79" s="46">
        <v>0</v>
      </c>
      <c r="P79" s="75">
        <v>0</v>
      </c>
      <c r="Q79" s="46">
        <v>0</v>
      </c>
      <c r="R79" s="75">
        <v>0</v>
      </c>
      <c r="S79" s="46">
        <v>0</v>
      </c>
      <c r="T79" s="75">
        <v>0</v>
      </c>
      <c r="U79" s="75">
        <v>0</v>
      </c>
      <c r="V79" s="75">
        <v>0</v>
      </c>
      <c r="W79" s="48">
        <v>0</v>
      </c>
    </row>
    <row r="80" spans="1:23" s="27" customFormat="1" ht="24.75" hidden="1" customHeight="1">
      <c r="A80" s="16">
        <v>61</v>
      </c>
      <c r="B80" s="7" t="s">
        <v>1061</v>
      </c>
      <c r="C80" s="11">
        <f t="shared" si="9"/>
        <v>3545442</v>
      </c>
      <c r="D80" s="47">
        <v>72614.679999999993</v>
      </c>
      <c r="E80" s="6">
        <v>34406.44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>
        <v>2</v>
      </c>
      <c r="M80" s="6">
        <v>3438420.88</v>
      </c>
      <c r="N80" s="75">
        <v>0</v>
      </c>
      <c r="O80" s="46">
        <v>0</v>
      </c>
      <c r="P80" s="75">
        <v>0</v>
      </c>
      <c r="Q80" s="46">
        <v>0</v>
      </c>
      <c r="R80" s="75">
        <v>0</v>
      </c>
      <c r="S80" s="46">
        <v>0</v>
      </c>
      <c r="T80" s="75">
        <v>0</v>
      </c>
      <c r="U80" s="75">
        <v>0</v>
      </c>
      <c r="V80" s="75">
        <v>0</v>
      </c>
      <c r="W80" s="48">
        <v>0</v>
      </c>
    </row>
    <row r="81" spans="1:23" s="27" customFormat="1" ht="24.75" hidden="1" customHeight="1">
      <c r="A81" s="16">
        <v>62</v>
      </c>
      <c r="B81" s="7" t="s">
        <v>1062</v>
      </c>
      <c r="C81" s="11">
        <f t="shared" si="9"/>
        <v>447951.59</v>
      </c>
      <c r="D81" s="47">
        <v>0</v>
      </c>
      <c r="E81" s="6">
        <v>447951.59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>
        <v>0</v>
      </c>
      <c r="M81" s="6">
        <v>0</v>
      </c>
      <c r="N81" s="75">
        <v>0</v>
      </c>
      <c r="O81" s="6">
        <v>0</v>
      </c>
      <c r="P81" s="75">
        <v>0</v>
      </c>
      <c r="Q81" s="6">
        <v>0</v>
      </c>
      <c r="R81" s="75">
        <v>0</v>
      </c>
      <c r="S81" s="6">
        <v>0</v>
      </c>
      <c r="T81" s="75">
        <v>0</v>
      </c>
      <c r="U81" s="75">
        <v>0</v>
      </c>
      <c r="V81" s="75">
        <v>0</v>
      </c>
      <c r="W81" s="49">
        <v>0</v>
      </c>
    </row>
    <row r="82" spans="1:23" s="27" customFormat="1" ht="24.75" hidden="1" customHeight="1">
      <c r="A82" s="16">
        <v>63</v>
      </c>
      <c r="B82" s="7" t="s">
        <v>1063</v>
      </c>
      <c r="C82" s="11">
        <f t="shared" si="9"/>
        <v>255130.5</v>
      </c>
      <c r="D82" s="47">
        <v>0</v>
      </c>
      <c r="E82" s="6">
        <v>255130.5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>
        <v>0</v>
      </c>
      <c r="M82" s="6">
        <v>0</v>
      </c>
      <c r="N82" s="75">
        <v>0</v>
      </c>
      <c r="O82" s="6">
        <v>0</v>
      </c>
      <c r="P82" s="75">
        <v>0</v>
      </c>
      <c r="Q82" s="6">
        <v>0</v>
      </c>
      <c r="R82" s="75">
        <v>0</v>
      </c>
      <c r="S82" s="6">
        <v>0</v>
      </c>
      <c r="T82" s="75">
        <v>0</v>
      </c>
      <c r="U82" s="75">
        <v>0</v>
      </c>
      <c r="V82" s="75">
        <v>0</v>
      </c>
      <c r="W82" s="49">
        <v>0</v>
      </c>
    </row>
    <row r="83" spans="1:23" s="27" customFormat="1" ht="24.75" hidden="1" customHeight="1">
      <c r="A83" s="16">
        <v>64</v>
      </c>
      <c r="B83" s="7" t="s">
        <v>1064</v>
      </c>
      <c r="C83" s="11">
        <f t="shared" si="9"/>
        <v>361560.16</v>
      </c>
      <c r="D83" s="47">
        <v>0</v>
      </c>
      <c r="E83" s="6">
        <v>361560.16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>
        <v>0</v>
      </c>
      <c r="M83" s="6">
        <v>0</v>
      </c>
      <c r="N83" s="75">
        <v>0</v>
      </c>
      <c r="O83" s="6">
        <v>0</v>
      </c>
      <c r="P83" s="75">
        <v>0</v>
      </c>
      <c r="Q83" s="6">
        <v>0</v>
      </c>
      <c r="R83" s="75">
        <v>0</v>
      </c>
      <c r="S83" s="6">
        <v>0</v>
      </c>
      <c r="T83" s="75">
        <v>0</v>
      </c>
      <c r="U83" s="75">
        <v>0</v>
      </c>
      <c r="V83" s="75">
        <v>0</v>
      </c>
      <c r="W83" s="49">
        <v>0</v>
      </c>
    </row>
    <row r="84" spans="1:23" s="27" customFormat="1" ht="24.75" hidden="1" customHeight="1">
      <c r="A84" s="16">
        <v>65</v>
      </c>
      <c r="B84" s="7" t="s">
        <v>1065</v>
      </c>
      <c r="C84" s="11">
        <f t="shared" si="9"/>
        <v>391834.21</v>
      </c>
      <c r="D84" s="47">
        <v>0</v>
      </c>
      <c r="E84" s="6">
        <v>391834.21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>
        <v>0</v>
      </c>
      <c r="M84" s="6">
        <v>0</v>
      </c>
      <c r="N84" s="75">
        <v>0</v>
      </c>
      <c r="O84" s="6">
        <v>0</v>
      </c>
      <c r="P84" s="75">
        <v>0</v>
      </c>
      <c r="Q84" s="6">
        <v>0</v>
      </c>
      <c r="R84" s="75">
        <v>0</v>
      </c>
      <c r="S84" s="6">
        <v>0</v>
      </c>
      <c r="T84" s="75">
        <v>0</v>
      </c>
      <c r="U84" s="75">
        <v>0</v>
      </c>
      <c r="V84" s="75">
        <v>0</v>
      </c>
      <c r="W84" s="49">
        <v>0</v>
      </c>
    </row>
    <row r="85" spans="1:23" s="22" customFormat="1" ht="24.75" hidden="1" customHeight="1">
      <c r="A85" s="187" t="s">
        <v>102</v>
      </c>
      <c r="B85" s="188"/>
      <c r="C85" s="76">
        <f t="shared" si="9"/>
        <v>112048311.09</v>
      </c>
      <c r="D85" s="67">
        <f t="shared" ref="D85:W85" si="10">ROUND(SUM(D66:D84),2)</f>
        <v>2280964.33</v>
      </c>
      <c r="E85" s="67">
        <f t="shared" si="10"/>
        <v>3901241.64</v>
      </c>
      <c r="F85" s="67">
        <f t="shared" si="10"/>
        <v>4068895.98</v>
      </c>
      <c r="G85" s="67">
        <f t="shared" si="10"/>
        <v>9142389.1999999993</v>
      </c>
      <c r="H85" s="67">
        <f t="shared" si="10"/>
        <v>6711821.9000000004</v>
      </c>
      <c r="I85" s="67">
        <f t="shared" si="10"/>
        <v>3182205.68</v>
      </c>
      <c r="J85" s="67">
        <f t="shared" si="10"/>
        <v>3406957.29</v>
      </c>
      <c r="K85" s="67">
        <f t="shared" si="10"/>
        <v>0</v>
      </c>
      <c r="L85" s="66">
        <f t="shared" si="10"/>
        <v>28</v>
      </c>
      <c r="M85" s="67">
        <f t="shared" si="10"/>
        <v>48280098.840000004</v>
      </c>
      <c r="N85" s="67">
        <f t="shared" si="10"/>
        <v>4240.2</v>
      </c>
      <c r="O85" s="67">
        <f t="shared" si="10"/>
        <v>9749171.9399999995</v>
      </c>
      <c r="P85" s="67">
        <f t="shared" si="10"/>
        <v>2042.2</v>
      </c>
      <c r="Q85" s="67">
        <f t="shared" si="10"/>
        <v>863477.17</v>
      </c>
      <c r="R85" s="67">
        <f t="shared" si="10"/>
        <v>18737.43</v>
      </c>
      <c r="S85" s="67">
        <f t="shared" si="10"/>
        <v>20461087.120000001</v>
      </c>
      <c r="T85" s="67">
        <f t="shared" si="10"/>
        <v>0</v>
      </c>
      <c r="U85" s="67">
        <f t="shared" si="10"/>
        <v>0</v>
      </c>
      <c r="V85" s="67">
        <f t="shared" si="10"/>
        <v>0</v>
      </c>
      <c r="W85" s="67">
        <f t="shared" si="10"/>
        <v>0</v>
      </c>
    </row>
    <row r="86" spans="1:23" s="22" customFormat="1" ht="24.75" hidden="1" customHeight="1">
      <c r="A86" s="167" t="s">
        <v>30</v>
      </c>
      <c r="B86" s="155"/>
      <c r="C86" s="156"/>
      <c r="D86" s="69"/>
      <c r="E86" s="6"/>
      <c r="F86" s="6"/>
      <c r="G86" s="6"/>
      <c r="H86" s="6"/>
      <c r="I86" s="6"/>
      <c r="J86" s="6"/>
      <c r="K86" s="6"/>
      <c r="L86" s="45"/>
      <c r="M86" s="6"/>
      <c r="N86" s="78"/>
      <c r="O86" s="6"/>
      <c r="P86" s="78"/>
      <c r="Q86" s="6"/>
      <c r="R86" s="78"/>
      <c r="S86" s="6"/>
      <c r="T86" s="6"/>
      <c r="U86" s="6"/>
      <c r="V86" s="78"/>
      <c r="W86" s="49"/>
    </row>
    <row r="87" spans="1:23" s="25" customFormat="1" ht="24.75" hidden="1" customHeight="1">
      <c r="A87" s="61">
        <v>66</v>
      </c>
      <c r="B87" s="7" t="s">
        <v>612</v>
      </c>
      <c r="C87" s="11">
        <f t="shared" ref="C87:C94" si="11">ROUND(SUM(D87+E87+F87+G87+H87+I87+J87+K87+M87+O87+Q87+S87+U87+W87),2)</f>
        <v>10343489.449999999</v>
      </c>
      <c r="D87" s="47">
        <v>157058</v>
      </c>
      <c r="E87" s="6">
        <v>2494573.31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>
        <v>6</v>
      </c>
      <c r="M87" s="6">
        <v>7691858.1399999997</v>
      </c>
      <c r="N87" s="75">
        <v>0</v>
      </c>
      <c r="O87" s="6">
        <v>0</v>
      </c>
      <c r="P87" s="75">
        <v>0</v>
      </c>
      <c r="Q87" s="6">
        <v>0</v>
      </c>
      <c r="R87" s="75">
        <v>0</v>
      </c>
      <c r="S87" s="6">
        <v>0</v>
      </c>
      <c r="T87" s="75">
        <v>0</v>
      </c>
      <c r="U87" s="75">
        <v>0</v>
      </c>
      <c r="V87" s="75">
        <v>0</v>
      </c>
      <c r="W87" s="49">
        <v>0</v>
      </c>
    </row>
    <row r="88" spans="1:23" s="25" customFormat="1" ht="24.75" hidden="1" customHeight="1">
      <c r="A88" s="61">
        <v>67</v>
      </c>
      <c r="B88" s="7" t="s">
        <v>613</v>
      </c>
      <c r="C88" s="11">
        <f t="shared" si="11"/>
        <v>9523571</v>
      </c>
      <c r="D88" s="47">
        <v>163811.63</v>
      </c>
      <c r="E88" s="6">
        <v>1337112.94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>
        <v>6</v>
      </c>
      <c r="M88" s="6">
        <v>8022646.4299999997</v>
      </c>
      <c r="N88" s="75">
        <v>0</v>
      </c>
      <c r="O88" s="6">
        <v>0</v>
      </c>
      <c r="P88" s="75">
        <v>0</v>
      </c>
      <c r="Q88" s="6">
        <v>0</v>
      </c>
      <c r="R88" s="75">
        <v>0</v>
      </c>
      <c r="S88" s="6">
        <v>0</v>
      </c>
      <c r="T88" s="75">
        <v>0</v>
      </c>
      <c r="U88" s="75">
        <v>0</v>
      </c>
      <c r="V88" s="75">
        <v>0</v>
      </c>
      <c r="W88" s="49">
        <v>0</v>
      </c>
    </row>
    <row r="89" spans="1:23" s="25" customFormat="1" ht="24.75" hidden="1" customHeight="1">
      <c r="A89" s="61">
        <v>68</v>
      </c>
      <c r="B89" s="7" t="s">
        <v>614</v>
      </c>
      <c r="C89" s="11">
        <f t="shared" si="11"/>
        <v>1084896.79</v>
      </c>
      <c r="D89" s="47">
        <v>0</v>
      </c>
      <c r="E89" s="6">
        <v>1084896.79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">
        <v>0</v>
      </c>
      <c r="M89" s="6">
        <v>0</v>
      </c>
      <c r="N89" s="75">
        <v>0</v>
      </c>
      <c r="O89" s="6">
        <v>0</v>
      </c>
      <c r="P89" s="75">
        <v>0</v>
      </c>
      <c r="Q89" s="6">
        <v>0</v>
      </c>
      <c r="R89" s="75">
        <v>0</v>
      </c>
      <c r="S89" s="6">
        <v>0</v>
      </c>
      <c r="T89" s="75">
        <v>0</v>
      </c>
      <c r="U89" s="75">
        <v>0</v>
      </c>
      <c r="V89" s="75">
        <v>0</v>
      </c>
      <c r="W89" s="49">
        <v>0</v>
      </c>
    </row>
    <row r="90" spans="1:23" s="25" customFormat="1" ht="24.75" hidden="1" customHeight="1">
      <c r="A90" s="61">
        <v>69</v>
      </c>
      <c r="B90" s="7" t="s">
        <v>103</v>
      </c>
      <c r="C90" s="11">
        <f t="shared" si="11"/>
        <v>521933.77</v>
      </c>
      <c r="D90" s="47">
        <v>0</v>
      </c>
      <c r="E90" s="6">
        <v>521933.77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8">
        <v>0</v>
      </c>
      <c r="M90" s="6">
        <v>0</v>
      </c>
      <c r="N90" s="75">
        <v>0</v>
      </c>
      <c r="O90" s="46">
        <v>0</v>
      </c>
      <c r="P90" s="75">
        <v>0</v>
      </c>
      <c r="Q90" s="46">
        <v>0</v>
      </c>
      <c r="R90" s="75">
        <v>0</v>
      </c>
      <c r="S90" s="46">
        <v>0</v>
      </c>
      <c r="T90" s="75">
        <v>0</v>
      </c>
      <c r="U90" s="75">
        <v>0</v>
      </c>
      <c r="V90" s="75">
        <v>0</v>
      </c>
      <c r="W90" s="48">
        <v>0</v>
      </c>
    </row>
    <row r="91" spans="1:23" s="25" customFormat="1" ht="24.75" hidden="1" customHeight="1">
      <c r="A91" s="61">
        <v>70</v>
      </c>
      <c r="B91" s="7" t="s">
        <v>1099</v>
      </c>
      <c r="C91" s="11">
        <f t="shared" si="11"/>
        <v>357283.83</v>
      </c>
      <c r="D91" s="47">
        <v>0</v>
      </c>
      <c r="E91" s="6">
        <v>357283.83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8">
        <v>0</v>
      </c>
      <c r="M91" s="6">
        <v>0</v>
      </c>
      <c r="N91" s="75">
        <v>0</v>
      </c>
      <c r="O91" s="46">
        <v>0</v>
      </c>
      <c r="P91" s="75">
        <v>0</v>
      </c>
      <c r="Q91" s="46">
        <v>0</v>
      </c>
      <c r="R91" s="75">
        <v>0</v>
      </c>
      <c r="S91" s="46">
        <v>0</v>
      </c>
      <c r="T91" s="75">
        <v>0</v>
      </c>
      <c r="U91" s="75">
        <v>0</v>
      </c>
      <c r="V91" s="75">
        <v>0</v>
      </c>
      <c r="W91" s="48">
        <v>0</v>
      </c>
    </row>
    <row r="92" spans="1:23" s="25" customFormat="1" ht="24.75" hidden="1" customHeight="1">
      <c r="A92" s="61">
        <v>71</v>
      </c>
      <c r="B92" s="7" t="s">
        <v>1100</v>
      </c>
      <c r="C92" s="11">
        <f t="shared" si="11"/>
        <v>96820.59</v>
      </c>
      <c r="D92" s="47">
        <v>0</v>
      </c>
      <c r="E92" s="6">
        <v>96820.59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8">
        <v>0</v>
      </c>
      <c r="M92" s="6">
        <v>0</v>
      </c>
      <c r="N92" s="75">
        <v>0</v>
      </c>
      <c r="O92" s="46">
        <v>0</v>
      </c>
      <c r="P92" s="75">
        <v>0</v>
      </c>
      <c r="Q92" s="46">
        <v>0</v>
      </c>
      <c r="R92" s="75">
        <v>0</v>
      </c>
      <c r="S92" s="46">
        <v>0</v>
      </c>
      <c r="T92" s="75">
        <v>0</v>
      </c>
      <c r="U92" s="75">
        <v>0</v>
      </c>
      <c r="V92" s="75">
        <v>0</v>
      </c>
      <c r="W92" s="48">
        <v>0</v>
      </c>
    </row>
    <row r="93" spans="1:23" s="25" customFormat="1" ht="24.75" hidden="1" customHeight="1">
      <c r="A93" s="61">
        <v>72</v>
      </c>
      <c r="B93" s="7" t="s">
        <v>615</v>
      </c>
      <c r="C93" s="11">
        <f t="shared" si="11"/>
        <v>9235799.3599999994</v>
      </c>
      <c r="D93" s="47">
        <v>163051.1</v>
      </c>
      <c r="E93" s="6">
        <v>1086369.31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8">
        <v>6</v>
      </c>
      <c r="M93" s="6">
        <v>7986378.9500000002</v>
      </c>
      <c r="N93" s="75">
        <v>0</v>
      </c>
      <c r="O93" s="6">
        <v>0</v>
      </c>
      <c r="P93" s="75">
        <v>0</v>
      </c>
      <c r="Q93" s="6">
        <v>0</v>
      </c>
      <c r="R93" s="75">
        <v>0</v>
      </c>
      <c r="S93" s="6">
        <v>0</v>
      </c>
      <c r="T93" s="75">
        <v>0</v>
      </c>
      <c r="U93" s="75">
        <v>0</v>
      </c>
      <c r="V93" s="75">
        <v>0</v>
      </c>
      <c r="W93" s="49">
        <v>0</v>
      </c>
    </row>
    <row r="94" spans="1:23" s="17" customFormat="1" ht="24.75" hidden="1" customHeight="1">
      <c r="A94" s="187" t="s">
        <v>31</v>
      </c>
      <c r="B94" s="188"/>
      <c r="C94" s="76">
        <f t="shared" si="11"/>
        <v>31163794.789999999</v>
      </c>
      <c r="D94" s="67">
        <f t="shared" ref="D94:W94" si="12">ROUND(SUM(D87:D93),2)</f>
        <v>483920.73</v>
      </c>
      <c r="E94" s="67">
        <f t="shared" si="12"/>
        <v>6978990.54</v>
      </c>
      <c r="F94" s="67">
        <f t="shared" si="12"/>
        <v>0</v>
      </c>
      <c r="G94" s="67">
        <f t="shared" si="12"/>
        <v>0</v>
      </c>
      <c r="H94" s="67">
        <f t="shared" si="12"/>
        <v>0</v>
      </c>
      <c r="I94" s="67">
        <f t="shared" si="12"/>
        <v>0</v>
      </c>
      <c r="J94" s="67">
        <f t="shared" si="12"/>
        <v>0</v>
      </c>
      <c r="K94" s="67">
        <f t="shared" si="12"/>
        <v>0</v>
      </c>
      <c r="L94" s="66">
        <f t="shared" si="12"/>
        <v>18</v>
      </c>
      <c r="M94" s="67">
        <f t="shared" si="12"/>
        <v>23700883.52</v>
      </c>
      <c r="N94" s="67">
        <f t="shared" si="12"/>
        <v>0</v>
      </c>
      <c r="O94" s="67">
        <f t="shared" si="12"/>
        <v>0</v>
      </c>
      <c r="P94" s="67">
        <f t="shared" si="12"/>
        <v>0</v>
      </c>
      <c r="Q94" s="67">
        <f t="shared" si="12"/>
        <v>0</v>
      </c>
      <c r="R94" s="67">
        <f t="shared" si="12"/>
        <v>0</v>
      </c>
      <c r="S94" s="67">
        <f t="shared" si="12"/>
        <v>0</v>
      </c>
      <c r="T94" s="67">
        <f t="shared" si="12"/>
        <v>0</v>
      </c>
      <c r="U94" s="67">
        <f t="shared" si="12"/>
        <v>0</v>
      </c>
      <c r="V94" s="67">
        <f t="shared" si="12"/>
        <v>0</v>
      </c>
      <c r="W94" s="67">
        <f t="shared" si="12"/>
        <v>0</v>
      </c>
    </row>
    <row r="95" spans="1:23" s="22" customFormat="1" ht="24.75" hidden="1" customHeight="1">
      <c r="A95" s="167" t="s">
        <v>35</v>
      </c>
      <c r="B95" s="155"/>
      <c r="C95" s="156"/>
      <c r="D95" s="69"/>
      <c r="E95" s="6"/>
      <c r="F95" s="6"/>
      <c r="G95" s="6"/>
      <c r="H95" s="6"/>
      <c r="I95" s="6"/>
      <c r="J95" s="6"/>
      <c r="K95" s="6"/>
      <c r="L95" s="45"/>
      <c r="M95" s="6"/>
      <c r="N95" s="78"/>
      <c r="O95" s="6"/>
      <c r="P95" s="78"/>
      <c r="Q95" s="6"/>
      <c r="R95" s="78"/>
      <c r="S95" s="6"/>
      <c r="T95" s="6"/>
      <c r="U95" s="6"/>
      <c r="V95" s="78"/>
      <c r="W95" s="49"/>
    </row>
    <row r="96" spans="1:23" s="27" customFormat="1" ht="24.75" hidden="1" customHeight="1">
      <c r="A96" s="16">
        <v>73</v>
      </c>
      <c r="B96" s="7" t="s">
        <v>1215</v>
      </c>
      <c r="C96" s="11">
        <f t="shared" ref="C96:C140" si="13">ROUND(SUM(E96+F96+G96+H96+I96+J96+K96+M96+O96+Q96+S96+W96+U96+D96),2)</f>
        <v>39309.199999999997</v>
      </c>
      <c r="D96" s="47">
        <v>0</v>
      </c>
      <c r="E96" s="6">
        <v>39309.199999999997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8">
        <v>0</v>
      </c>
      <c r="M96" s="6">
        <v>0</v>
      </c>
      <c r="N96" s="75">
        <v>0</v>
      </c>
      <c r="O96" s="6">
        <v>0</v>
      </c>
      <c r="P96" s="75">
        <v>0</v>
      </c>
      <c r="Q96" s="6">
        <v>0</v>
      </c>
      <c r="R96" s="75">
        <v>0</v>
      </c>
      <c r="S96" s="6">
        <v>0</v>
      </c>
      <c r="T96" s="75">
        <v>0</v>
      </c>
      <c r="U96" s="75">
        <v>0</v>
      </c>
      <c r="V96" s="75">
        <v>0</v>
      </c>
      <c r="W96" s="49">
        <v>0</v>
      </c>
    </row>
    <row r="97" spans="1:23" s="27" customFormat="1" ht="24.75" hidden="1" customHeight="1">
      <c r="A97" s="16">
        <v>74</v>
      </c>
      <c r="B97" s="7" t="s">
        <v>828</v>
      </c>
      <c r="C97" s="11">
        <f t="shared" si="13"/>
        <v>3574324.78</v>
      </c>
      <c r="D97" s="47">
        <v>66521.08</v>
      </c>
      <c r="E97" s="6">
        <v>153743.38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8">
        <v>2</v>
      </c>
      <c r="M97" s="6">
        <v>3354060.32</v>
      </c>
      <c r="N97" s="75">
        <v>0</v>
      </c>
      <c r="O97" s="46">
        <v>0</v>
      </c>
      <c r="P97" s="75">
        <v>0</v>
      </c>
      <c r="Q97" s="46">
        <v>0</v>
      </c>
      <c r="R97" s="75">
        <v>0</v>
      </c>
      <c r="S97" s="46">
        <v>0</v>
      </c>
      <c r="T97" s="75">
        <v>0</v>
      </c>
      <c r="U97" s="75">
        <v>0</v>
      </c>
      <c r="V97" s="75">
        <v>0</v>
      </c>
      <c r="W97" s="48">
        <v>0</v>
      </c>
    </row>
    <row r="98" spans="1:23" s="27" customFormat="1" ht="24.75" hidden="1" customHeight="1">
      <c r="A98" s="16">
        <v>75</v>
      </c>
      <c r="B98" s="7" t="s">
        <v>32</v>
      </c>
      <c r="C98" s="11">
        <f t="shared" si="13"/>
        <v>41324.239999999998</v>
      </c>
      <c r="D98" s="47">
        <v>0</v>
      </c>
      <c r="E98" s="6">
        <v>41324.239999999998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8">
        <v>0</v>
      </c>
      <c r="M98" s="6">
        <v>0</v>
      </c>
      <c r="N98" s="75">
        <v>0</v>
      </c>
      <c r="O98" s="46">
        <v>0</v>
      </c>
      <c r="P98" s="75">
        <v>0</v>
      </c>
      <c r="Q98" s="46">
        <v>0</v>
      </c>
      <c r="R98" s="75">
        <v>0</v>
      </c>
      <c r="S98" s="46">
        <v>0</v>
      </c>
      <c r="T98" s="75">
        <v>0</v>
      </c>
      <c r="U98" s="75">
        <v>0</v>
      </c>
      <c r="V98" s="75">
        <v>0</v>
      </c>
      <c r="W98" s="48">
        <v>0</v>
      </c>
    </row>
    <row r="99" spans="1:23" s="27" customFormat="1" ht="24.75" hidden="1" customHeight="1">
      <c r="A99" s="16">
        <v>76</v>
      </c>
      <c r="B99" s="7" t="s">
        <v>104</v>
      </c>
      <c r="C99" s="11">
        <f t="shared" si="13"/>
        <v>138399.75</v>
      </c>
      <c r="D99" s="47">
        <v>0</v>
      </c>
      <c r="E99" s="6">
        <v>138399.75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8">
        <v>0</v>
      </c>
      <c r="M99" s="6">
        <v>0</v>
      </c>
      <c r="N99" s="75">
        <v>0</v>
      </c>
      <c r="O99" s="46">
        <v>0</v>
      </c>
      <c r="P99" s="75">
        <v>0</v>
      </c>
      <c r="Q99" s="46">
        <v>0</v>
      </c>
      <c r="R99" s="75">
        <v>0</v>
      </c>
      <c r="S99" s="46">
        <v>0</v>
      </c>
      <c r="T99" s="75">
        <v>0</v>
      </c>
      <c r="U99" s="75">
        <v>0</v>
      </c>
      <c r="V99" s="75">
        <v>0</v>
      </c>
      <c r="W99" s="48">
        <v>0</v>
      </c>
    </row>
    <row r="100" spans="1:23" s="27" customFormat="1" ht="24.75" hidden="1" customHeight="1">
      <c r="A100" s="16">
        <v>77</v>
      </c>
      <c r="B100" s="7" t="s">
        <v>105</v>
      </c>
      <c r="C100" s="11">
        <f t="shared" si="13"/>
        <v>120454.84</v>
      </c>
      <c r="D100" s="47">
        <v>0</v>
      </c>
      <c r="E100" s="6">
        <v>120454.84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8">
        <v>0</v>
      </c>
      <c r="M100" s="6">
        <v>0</v>
      </c>
      <c r="N100" s="75">
        <v>0</v>
      </c>
      <c r="O100" s="46">
        <v>0</v>
      </c>
      <c r="P100" s="75">
        <v>0</v>
      </c>
      <c r="Q100" s="46">
        <v>0</v>
      </c>
      <c r="R100" s="75">
        <v>0</v>
      </c>
      <c r="S100" s="46">
        <v>0</v>
      </c>
      <c r="T100" s="75">
        <v>0</v>
      </c>
      <c r="U100" s="75">
        <v>0</v>
      </c>
      <c r="V100" s="75">
        <v>0</v>
      </c>
      <c r="W100" s="48">
        <v>0</v>
      </c>
    </row>
    <row r="101" spans="1:23" s="27" customFormat="1" ht="24.75" hidden="1" customHeight="1">
      <c r="A101" s="16">
        <v>78</v>
      </c>
      <c r="B101" s="7" t="s">
        <v>1112</v>
      </c>
      <c r="C101" s="11">
        <f t="shared" si="13"/>
        <v>101103.58</v>
      </c>
      <c r="D101" s="47">
        <v>0</v>
      </c>
      <c r="E101" s="6">
        <v>101103.58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8">
        <v>0</v>
      </c>
      <c r="M101" s="6">
        <v>0</v>
      </c>
      <c r="N101" s="75">
        <v>0</v>
      </c>
      <c r="O101" s="46">
        <v>0</v>
      </c>
      <c r="P101" s="75">
        <v>0</v>
      </c>
      <c r="Q101" s="46">
        <v>0</v>
      </c>
      <c r="R101" s="75">
        <v>0</v>
      </c>
      <c r="S101" s="46">
        <v>0</v>
      </c>
      <c r="T101" s="75">
        <v>0</v>
      </c>
      <c r="U101" s="75">
        <v>0</v>
      </c>
      <c r="V101" s="75">
        <v>0</v>
      </c>
      <c r="W101" s="48">
        <v>0</v>
      </c>
    </row>
    <row r="102" spans="1:23" s="27" customFormat="1" ht="24.75" hidden="1" customHeight="1">
      <c r="A102" s="16">
        <v>79</v>
      </c>
      <c r="B102" s="7" t="s">
        <v>110</v>
      </c>
      <c r="C102" s="11">
        <f t="shared" si="13"/>
        <v>103104.86</v>
      </c>
      <c r="D102" s="47">
        <v>0</v>
      </c>
      <c r="E102" s="6">
        <v>103104.86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8">
        <v>0</v>
      </c>
      <c r="M102" s="6">
        <v>0</v>
      </c>
      <c r="N102" s="75">
        <v>0</v>
      </c>
      <c r="O102" s="46">
        <v>0</v>
      </c>
      <c r="P102" s="75">
        <v>0</v>
      </c>
      <c r="Q102" s="46">
        <v>0</v>
      </c>
      <c r="R102" s="75">
        <v>0</v>
      </c>
      <c r="S102" s="46">
        <v>0</v>
      </c>
      <c r="T102" s="75">
        <v>0</v>
      </c>
      <c r="U102" s="75">
        <v>0</v>
      </c>
      <c r="V102" s="75">
        <v>0</v>
      </c>
      <c r="W102" s="48">
        <v>0</v>
      </c>
    </row>
    <row r="103" spans="1:23" s="27" customFormat="1" ht="24.75" hidden="1" customHeight="1">
      <c r="A103" s="16">
        <v>80</v>
      </c>
      <c r="B103" s="7" t="s">
        <v>1113</v>
      </c>
      <c r="C103" s="11">
        <f t="shared" si="13"/>
        <v>103352.66</v>
      </c>
      <c r="D103" s="47">
        <v>0</v>
      </c>
      <c r="E103" s="6">
        <v>103352.66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8">
        <v>0</v>
      </c>
      <c r="M103" s="6">
        <v>0</v>
      </c>
      <c r="N103" s="75">
        <v>0</v>
      </c>
      <c r="O103" s="46">
        <v>0</v>
      </c>
      <c r="P103" s="75">
        <v>0</v>
      </c>
      <c r="Q103" s="46">
        <v>0</v>
      </c>
      <c r="R103" s="75">
        <v>0</v>
      </c>
      <c r="S103" s="46">
        <v>0</v>
      </c>
      <c r="T103" s="75">
        <v>0</v>
      </c>
      <c r="U103" s="75">
        <v>0</v>
      </c>
      <c r="V103" s="75">
        <v>0</v>
      </c>
      <c r="W103" s="48">
        <v>0</v>
      </c>
    </row>
    <row r="104" spans="1:23" s="27" customFormat="1" ht="24.75" hidden="1" customHeight="1">
      <c r="A104" s="16">
        <v>81</v>
      </c>
      <c r="B104" s="7" t="s">
        <v>109</v>
      </c>
      <c r="C104" s="11">
        <f t="shared" si="13"/>
        <v>174073.33</v>
      </c>
      <c r="D104" s="47">
        <v>0</v>
      </c>
      <c r="E104" s="6">
        <v>174073.33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8">
        <v>0</v>
      </c>
      <c r="M104" s="6">
        <v>0</v>
      </c>
      <c r="N104" s="75">
        <v>0</v>
      </c>
      <c r="O104" s="46">
        <v>0</v>
      </c>
      <c r="P104" s="75">
        <v>0</v>
      </c>
      <c r="Q104" s="46">
        <v>0</v>
      </c>
      <c r="R104" s="75">
        <v>0</v>
      </c>
      <c r="S104" s="46">
        <v>0</v>
      </c>
      <c r="T104" s="75">
        <v>0</v>
      </c>
      <c r="U104" s="75">
        <v>0</v>
      </c>
      <c r="V104" s="75">
        <v>0</v>
      </c>
      <c r="W104" s="48">
        <v>0</v>
      </c>
    </row>
    <row r="105" spans="1:23" s="38" customFormat="1" ht="24.75" hidden="1" customHeight="1">
      <c r="A105" s="16">
        <v>82</v>
      </c>
      <c r="B105" s="7" t="s">
        <v>33</v>
      </c>
      <c r="C105" s="11">
        <f t="shared" si="13"/>
        <v>7184898.25</v>
      </c>
      <c r="D105" s="47">
        <v>135149.85999999999</v>
      </c>
      <c r="E105" s="48">
        <v>329217</v>
      </c>
      <c r="F105" s="79">
        <v>1132577.98</v>
      </c>
      <c r="G105" s="79">
        <v>0</v>
      </c>
      <c r="H105" s="48">
        <v>2851820.47</v>
      </c>
      <c r="I105" s="48">
        <v>1022390.93</v>
      </c>
      <c r="J105" s="79">
        <v>778399.31</v>
      </c>
      <c r="K105" s="79">
        <v>0</v>
      </c>
      <c r="L105" s="82">
        <v>0</v>
      </c>
      <c r="M105" s="79">
        <v>0</v>
      </c>
      <c r="N105" s="13">
        <v>0</v>
      </c>
      <c r="O105" s="79">
        <v>0</v>
      </c>
      <c r="P105" s="78">
        <v>1246.2</v>
      </c>
      <c r="Q105" s="79">
        <v>935342.7</v>
      </c>
      <c r="R105" s="13">
        <v>0</v>
      </c>
      <c r="S105" s="79">
        <v>0</v>
      </c>
      <c r="T105" s="75">
        <v>0</v>
      </c>
      <c r="U105" s="75">
        <v>0</v>
      </c>
      <c r="V105" s="13">
        <v>0</v>
      </c>
      <c r="W105" s="79">
        <v>0</v>
      </c>
    </row>
    <row r="106" spans="1:23" s="38" customFormat="1" ht="24.75" hidden="1" customHeight="1">
      <c r="A106" s="16">
        <v>83</v>
      </c>
      <c r="B106" s="7" t="s">
        <v>829</v>
      </c>
      <c r="C106" s="11">
        <f t="shared" si="13"/>
        <v>3573992.05</v>
      </c>
      <c r="D106" s="47">
        <v>66309.89</v>
      </c>
      <c r="E106" s="49">
        <v>161239.92000000001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5">
        <v>2</v>
      </c>
      <c r="M106" s="49">
        <v>3346442.2400000002</v>
      </c>
      <c r="N106" s="78">
        <v>0</v>
      </c>
      <c r="O106" s="48">
        <v>0</v>
      </c>
      <c r="P106" s="78">
        <v>0</v>
      </c>
      <c r="Q106" s="48">
        <v>0</v>
      </c>
      <c r="R106" s="78">
        <v>0</v>
      </c>
      <c r="S106" s="48">
        <v>0</v>
      </c>
      <c r="T106" s="75">
        <v>0</v>
      </c>
      <c r="U106" s="75">
        <v>0</v>
      </c>
      <c r="V106" s="78">
        <v>0</v>
      </c>
      <c r="W106" s="48">
        <v>0</v>
      </c>
    </row>
    <row r="107" spans="1:23" s="38" customFormat="1" ht="24.75" hidden="1" customHeight="1">
      <c r="A107" s="16">
        <v>84</v>
      </c>
      <c r="B107" s="7" t="s">
        <v>112</v>
      </c>
      <c r="C107" s="11">
        <f t="shared" si="13"/>
        <v>941757.84</v>
      </c>
      <c r="D107" s="47">
        <v>8844</v>
      </c>
      <c r="E107" s="49">
        <v>106372.09</v>
      </c>
      <c r="F107" s="49">
        <v>826541.75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5">
        <v>0</v>
      </c>
      <c r="M107" s="49">
        <v>0</v>
      </c>
      <c r="N107" s="78">
        <v>0</v>
      </c>
      <c r="O107" s="48">
        <v>0</v>
      </c>
      <c r="P107" s="78">
        <v>0</v>
      </c>
      <c r="Q107" s="48">
        <v>0</v>
      </c>
      <c r="R107" s="78">
        <v>0</v>
      </c>
      <c r="S107" s="48">
        <v>0</v>
      </c>
      <c r="T107" s="75">
        <v>0</v>
      </c>
      <c r="U107" s="75">
        <v>0</v>
      </c>
      <c r="V107" s="78">
        <v>0</v>
      </c>
      <c r="W107" s="48">
        <v>0</v>
      </c>
    </row>
    <row r="108" spans="1:23" s="39" customFormat="1" ht="24.75" hidden="1" customHeight="1">
      <c r="A108" s="16">
        <v>85</v>
      </c>
      <c r="B108" s="7" t="s">
        <v>1111</v>
      </c>
      <c r="C108" s="11">
        <f t="shared" si="13"/>
        <v>1507398.32</v>
      </c>
      <c r="D108" s="47">
        <v>28644.74</v>
      </c>
      <c r="E108" s="49">
        <v>118728.06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1360025.52</v>
      </c>
      <c r="L108" s="45">
        <v>0</v>
      </c>
      <c r="M108" s="49">
        <v>0</v>
      </c>
      <c r="N108" s="78">
        <v>0</v>
      </c>
      <c r="O108" s="48">
        <v>0</v>
      </c>
      <c r="P108" s="78">
        <v>0</v>
      </c>
      <c r="Q108" s="48">
        <v>0</v>
      </c>
      <c r="R108" s="78">
        <v>0</v>
      </c>
      <c r="S108" s="48">
        <v>0</v>
      </c>
      <c r="T108" s="75">
        <v>0</v>
      </c>
      <c r="U108" s="75">
        <v>0</v>
      </c>
      <c r="V108" s="78">
        <v>0</v>
      </c>
      <c r="W108" s="48">
        <v>0</v>
      </c>
    </row>
    <row r="109" spans="1:23" s="39" customFormat="1" ht="24.75" hidden="1" customHeight="1">
      <c r="A109" s="16">
        <v>86</v>
      </c>
      <c r="B109" s="7" t="s">
        <v>1172</v>
      </c>
      <c r="C109" s="11">
        <f t="shared" si="13"/>
        <v>600673.19999999995</v>
      </c>
      <c r="D109" s="47">
        <v>5957.43</v>
      </c>
      <c r="E109" s="49">
        <v>37946.03</v>
      </c>
      <c r="F109" s="49">
        <v>556769.74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5">
        <v>0</v>
      </c>
      <c r="M109" s="49">
        <v>0</v>
      </c>
      <c r="N109" s="78">
        <v>0</v>
      </c>
      <c r="O109" s="48">
        <v>0</v>
      </c>
      <c r="P109" s="78">
        <v>0</v>
      </c>
      <c r="Q109" s="48">
        <v>0</v>
      </c>
      <c r="R109" s="78">
        <v>0</v>
      </c>
      <c r="S109" s="48">
        <v>0</v>
      </c>
      <c r="T109" s="75">
        <v>0</v>
      </c>
      <c r="U109" s="75">
        <v>0</v>
      </c>
      <c r="V109" s="78">
        <v>0</v>
      </c>
      <c r="W109" s="48">
        <v>0</v>
      </c>
    </row>
    <row r="110" spans="1:23" s="38" customFormat="1" ht="24.75" hidden="1" customHeight="1">
      <c r="A110" s="16">
        <v>87</v>
      </c>
      <c r="B110" s="7" t="s">
        <v>1114</v>
      </c>
      <c r="C110" s="11">
        <f t="shared" si="13"/>
        <v>852717.43</v>
      </c>
      <c r="D110" s="47">
        <v>15667.91</v>
      </c>
      <c r="E110" s="49">
        <v>97299.26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739750.26</v>
      </c>
      <c r="L110" s="45">
        <v>0</v>
      </c>
      <c r="M110" s="49">
        <v>0</v>
      </c>
      <c r="N110" s="78">
        <v>0</v>
      </c>
      <c r="O110" s="48">
        <v>0</v>
      </c>
      <c r="P110" s="78">
        <v>0</v>
      </c>
      <c r="Q110" s="48">
        <v>0</v>
      </c>
      <c r="R110" s="78">
        <v>0</v>
      </c>
      <c r="S110" s="48">
        <v>0</v>
      </c>
      <c r="T110" s="75">
        <v>0</v>
      </c>
      <c r="U110" s="75">
        <v>0</v>
      </c>
      <c r="V110" s="78">
        <v>0</v>
      </c>
      <c r="W110" s="48">
        <v>0</v>
      </c>
    </row>
    <row r="111" spans="1:23" s="27" customFormat="1" ht="24.75" hidden="1" customHeight="1">
      <c r="A111" s="16">
        <v>88</v>
      </c>
      <c r="B111" s="7" t="s">
        <v>1115</v>
      </c>
      <c r="C111" s="11">
        <f t="shared" si="13"/>
        <v>6893778.3099999996</v>
      </c>
      <c r="D111" s="47">
        <v>132109.5</v>
      </c>
      <c r="E111" s="46">
        <v>192325</v>
      </c>
      <c r="F111" s="50">
        <v>0</v>
      </c>
      <c r="G111" s="50">
        <v>0</v>
      </c>
      <c r="H111" s="46">
        <v>0</v>
      </c>
      <c r="I111" s="46">
        <v>0</v>
      </c>
      <c r="J111" s="46">
        <v>0</v>
      </c>
      <c r="K111" s="50">
        <v>0</v>
      </c>
      <c r="L111" s="81">
        <v>0</v>
      </c>
      <c r="M111" s="50">
        <v>0</v>
      </c>
      <c r="N111" s="80">
        <v>0</v>
      </c>
      <c r="O111" s="50">
        <v>0</v>
      </c>
      <c r="P111" s="75">
        <v>0</v>
      </c>
      <c r="Q111" s="46">
        <v>0</v>
      </c>
      <c r="R111" s="6">
        <v>0</v>
      </c>
      <c r="S111" s="6">
        <v>0</v>
      </c>
      <c r="T111" s="80">
        <v>2273.6</v>
      </c>
      <c r="U111" s="50">
        <v>6569343.8099999996</v>
      </c>
      <c r="V111" s="80">
        <v>0</v>
      </c>
      <c r="W111" s="79">
        <v>0</v>
      </c>
    </row>
    <row r="112" spans="1:23" s="27" customFormat="1" ht="24.75" hidden="1" customHeight="1">
      <c r="A112" s="16">
        <v>89</v>
      </c>
      <c r="B112" s="7" t="s">
        <v>1116</v>
      </c>
      <c r="C112" s="11">
        <f t="shared" si="13"/>
        <v>766353</v>
      </c>
      <c r="D112" s="47">
        <v>14545.65</v>
      </c>
      <c r="E112" s="50">
        <v>65044</v>
      </c>
      <c r="F112" s="50">
        <v>686763.35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81">
        <v>0</v>
      </c>
      <c r="M112" s="46">
        <v>0</v>
      </c>
      <c r="N112" s="80">
        <v>0</v>
      </c>
      <c r="O112" s="46">
        <v>0</v>
      </c>
      <c r="P112" s="80">
        <v>0</v>
      </c>
      <c r="Q112" s="46">
        <v>0</v>
      </c>
      <c r="R112" s="6">
        <v>0</v>
      </c>
      <c r="S112" s="6">
        <v>0</v>
      </c>
      <c r="T112" s="80">
        <v>0</v>
      </c>
      <c r="U112" s="46">
        <v>0</v>
      </c>
      <c r="V112" s="80">
        <v>0</v>
      </c>
      <c r="W112" s="48">
        <v>0</v>
      </c>
    </row>
    <row r="113" spans="1:23" s="27" customFormat="1" ht="24.75" hidden="1" customHeight="1">
      <c r="A113" s="16">
        <v>90</v>
      </c>
      <c r="B113" s="7" t="s">
        <v>1117</v>
      </c>
      <c r="C113" s="11">
        <f t="shared" si="13"/>
        <v>903823.77</v>
      </c>
      <c r="D113" s="47">
        <v>20442.37</v>
      </c>
      <c r="E113" s="46">
        <v>65438</v>
      </c>
      <c r="F113" s="50">
        <v>817943.4</v>
      </c>
      <c r="G113" s="50">
        <v>0</v>
      </c>
      <c r="H113" s="46">
        <v>0</v>
      </c>
      <c r="I113" s="46">
        <v>0</v>
      </c>
      <c r="J113" s="50">
        <v>0</v>
      </c>
      <c r="K113" s="50">
        <v>0</v>
      </c>
      <c r="L113" s="81">
        <v>0</v>
      </c>
      <c r="M113" s="50">
        <v>0</v>
      </c>
      <c r="N113" s="75">
        <v>0</v>
      </c>
      <c r="O113" s="50">
        <v>0</v>
      </c>
      <c r="P113" s="80">
        <v>0</v>
      </c>
      <c r="Q113" s="50">
        <v>0</v>
      </c>
      <c r="R113" s="6">
        <v>0</v>
      </c>
      <c r="S113" s="6">
        <v>0</v>
      </c>
      <c r="T113" s="80">
        <v>0</v>
      </c>
      <c r="U113" s="50">
        <v>0</v>
      </c>
      <c r="V113" s="80">
        <v>0</v>
      </c>
      <c r="W113" s="79">
        <v>0</v>
      </c>
    </row>
    <row r="114" spans="1:23" s="27" customFormat="1" ht="24.75" hidden="1" customHeight="1">
      <c r="A114" s="16">
        <v>91</v>
      </c>
      <c r="B114" s="7" t="s">
        <v>34</v>
      </c>
      <c r="C114" s="11">
        <f t="shared" si="13"/>
        <v>100924.22</v>
      </c>
      <c r="D114" s="47">
        <v>0</v>
      </c>
      <c r="E114" s="6">
        <v>100924.22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8">
        <v>0</v>
      </c>
      <c r="M114" s="6">
        <v>0</v>
      </c>
      <c r="N114" s="75">
        <v>0</v>
      </c>
      <c r="O114" s="46">
        <v>0</v>
      </c>
      <c r="P114" s="75">
        <v>0</v>
      </c>
      <c r="Q114" s="46">
        <v>0</v>
      </c>
      <c r="R114" s="6">
        <v>0</v>
      </c>
      <c r="S114" s="6">
        <v>0</v>
      </c>
      <c r="T114" s="75">
        <v>0</v>
      </c>
      <c r="U114" s="46">
        <v>0</v>
      </c>
      <c r="V114" s="75">
        <v>0</v>
      </c>
      <c r="W114" s="48">
        <v>0</v>
      </c>
    </row>
    <row r="115" spans="1:23" s="27" customFormat="1" ht="24.75" hidden="1" customHeight="1">
      <c r="A115" s="16">
        <v>92</v>
      </c>
      <c r="B115" s="7" t="s">
        <v>830</v>
      </c>
      <c r="C115" s="11">
        <f t="shared" si="13"/>
        <v>14014765.369999999</v>
      </c>
      <c r="D115" s="47">
        <v>266706.08</v>
      </c>
      <c r="E115" s="6">
        <v>485697.88</v>
      </c>
      <c r="F115" s="6">
        <v>902672.07</v>
      </c>
      <c r="G115" s="6">
        <v>2202898.34</v>
      </c>
      <c r="H115" s="6">
        <v>371730.68</v>
      </c>
      <c r="I115" s="6">
        <v>634483.64</v>
      </c>
      <c r="J115" s="6">
        <v>206357.22</v>
      </c>
      <c r="K115" s="6">
        <v>0</v>
      </c>
      <c r="L115" s="8">
        <v>0</v>
      </c>
      <c r="M115" s="6">
        <v>0</v>
      </c>
      <c r="N115" s="75">
        <v>0</v>
      </c>
      <c r="O115" s="46">
        <v>0</v>
      </c>
      <c r="P115" s="75">
        <v>0</v>
      </c>
      <c r="Q115" s="46">
        <v>0</v>
      </c>
      <c r="R115" s="6">
        <v>0</v>
      </c>
      <c r="S115" s="6">
        <v>0</v>
      </c>
      <c r="T115" s="75">
        <v>2110</v>
      </c>
      <c r="U115" s="46">
        <v>8944219.4600000009</v>
      </c>
      <c r="V115" s="75">
        <v>0</v>
      </c>
      <c r="W115" s="48">
        <v>0</v>
      </c>
    </row>
    <row r="116" spans="1:23" s="27" customFormat="1" ht="24.75" hidden="1" customHeight="1">
      <c r="A116" s="16">
        <v>93</v>
      </c>
      <c r="B116" s="7" t="s">
        <v>831</v>
      </c>
      <c r="C116" s="11">
        <f t="shared" si="13"/>
        <v>11682861.810000001</v>
      </c>
      <c r="D116" s="47">
        <v>222046.97</v>
      </c>
      <c r="E116" s="6">
        <v>419195.24</v>
      </c>
      <c r="F116" s="6">
        <v>800335.88</v>
      </c>
      <c r="G116" s="6">
        <v>1745460.72</v>
      </c>
      <c r="H116" s="6">
        <v>271750.46000000002</v>
      </c>
      <c r="I116" s="6">
        <v>201733.98</v>
      </c>
      <c r="J116" s="6">
        <v>289885.88</v>
      </c>
      <c r="K116" s="6">
        <v>0</v>
      </c>
      <c r="L116" s="8">
        <v>0</v>
      </c>
      <c r="M116" s="6">
        <v>0</v>
      </c>
      <c r="N116" s="75">
        <v>0</v>
      </c>
      <c r="O116" s="46">
        <v>0</v>
      </c>
      <c r="P116" s="75">
        <v>856.6</v>
      </c>
      <c r="Q116" s="46">
        <v>174945.62</v>
      </c>
      <c r="R116" s="6">
        <v>0</v>
      </c>
      <c r="S116" s="6">
        <v>0</v>
      </c>
      <c r="T116" s="75">
        <v>1681.8</v>
      </c>
      <c r="U116" s="46">
        <v>7557507.0599999996</v>
      </c>
      <c r="V116" s="75">
        <v>0</v>
      </c>
      <c r="W116" s="48">
        <v>0</v>
      </c>
    </row>
    <row r="117" spans="1:23" s="27" customFormat="1" ht="24.75" hidden="1" customHeight="1">
      <c r="A117" s="16">
        <v>94</v>
      </c>
      <c r="B117" s="7" t="s">
        <v>832</v>
      </c>
      <c r="C117" s="11">
        <f t="shared" si="13"/>
        <v>12182296.35</v>
      </c>
      <c r="D117" s="47">
        <v>232294.00999999998</v>
      </c>
      <c r="E117" s="6">
        <v>368835.88</v>
      </c>
      <c r="F117" s="6">
        <v>988677.13</v>
      </c>
      <c r="G117" s="6">
        <v>6118689.7300000004</v>
      </c>
      <c r="H117" s="6">
        <v>2707544.05</v>
      </c>
      <c r="I117" s="6">
        <v>1009713.06</v>
      </c>
      <c r="J117" s="6">
        <v>756542.49</v>
      </c>
      <c r="K117" s="6">
        <v>0</v>
      </c>
      <c r="L117" s="8">
        <v>0</v>
      </c>
      <c r="M117" s="6">
        <v>0</v>
      </c>
      <c r="N117" s="75">
        <v>0</v>
      </c>
      <c r="O117" s="46">
        <v>0</v>
      </c>
      <c r="P117" s="75">
        <v>0</v>
      </c>
      <c r="Q117" s="46">
        <v>0</v>
      </c>
      <c r="R117" s="6">
        <v>0</v>
      </c>
      <c r="S117" s="6">
        <v>0</v>
      </c>
      <c r="T117" s="75">
        <v>0</v>
      </c>
      <c r="U117" s="46">
        <v>0</v>
      </c>
      <c r="V117" s="75">
        <v>0</v>
      </c>
      <c r="W117" s="48">
        <v>0</v>
      </c>
    </row>
    <row r="118" spans="1:23" s="27" customFormat="1" ht="24.75" hidden="1" customHeight="1">
      <c r="A118" s="16">
        <v>95</v>
      </c>
      <c r="B118" s="7" t="s">
        <v>833</v>
      </c>
      <c r="C118" s="11">
        <f t="shared" si="13"/>
        <v>24508688.829999998</v>
      </c>
      <c r="D118" s="47">
        <v>468398.25</v>
      </c>
      <c r="E118" s="6">
        <v>748483</v>
      </c>
      <c r="F118" s="6">
        <v>0</v>
      </c>
      <c r="G118" s="6">
        <v>2025415.63</v>
      </c>
      <c r="H118" s="6">
        <v>681490.64</v>
      </c>
      <c r="I118" s="6">
        <v>434879.72</v>
      </c>
      <c r="J118" s="6">
        <v>289600.51</v>
      </c>
      <c r="K118" s="6">
        <v>0</v>
      </c>
      <c r="L118" s="8">
        <v>0</v>
      </c>
      <c r="M118" s="6">
        <v>0</v>
      </c>
      <c r="N118" s="75">
        <v>1760.5</v>
      </c>
      <c r="O118" s="6">
        <v>5896231.0899999999</v>
      </c>
      <c r="P118" s="75">
        <v>0</v>
      </c>
      <c r="Q118" s="6">
        <v>0</v>
      </c>
      <c r="R118" s="6">
        <v>0</v>
      </c>
      <c r="S118" s="6">
        <v>0</v>
      </c>
      <c r="T118" s="75">
        <v>2989.9</v>
      </c>
      <c r="U118" s="6">
        <v>13964189.99</v>
      </c>
      <c r="V118" s="75">
        <v>0</v>
      </c>
      <c r="W118" s="49">
        <v>0</v>
      </c>
    </row>
    <row r="119" spans="1:23" s="27" customFormat="1" ht="24.75" hidden="1" customHeight="1">
      <c r="A119" s="16">
        <v>96</v>
      </c>
      <c r="B119" s="7" t="s">
        <v>834</v>
      </c>
      <c r="C119" s="11">
        <f t="shared" si="13"/>
        <v>9861489.0600000005</v>
      </c>
      <c r="D119" s="47">
        <v>159647.60999999999</v>
      </c>
      <c r="E119" s="6">
        <v>432582.86</v>
      </c>
      <c r="F119" s="6">
        <v>0</v>
      </c>
      <c r="G119" s="6">
        <v>4837281.91</v>
      </c>
      <c r="H119" s="6">
        <v>0</v>
      </c>
      <c r="I119" s="6">
        <v>0</v>
      </c>
      <c r="J119" s="6">
        <v>294244.84999999998</v>
      </c>
      <c r="K119" s="6">
        <v>1330540.8600000001</v>
      </c>
      <c r="L119" s="8">
        <v>0</v>
      </c>
      <c r="M119" s="6">
        <v>0</v>
      </c>
      <c r="N119" s="75">
        <v>0</v>
      </c>
      <c r="O119" s="46">
        <v>0</v>
      </c>
      <c r="P119" s="75">
        <v>0</v>
      </c>
      <c r="Q119" s="46">
        <v>0</v>
      </c>
      <c r="R119" s="6">
        <v>0</v>
      </c>
      <c r="S119" s="6">
        <v>0</v>
      </c>
      <c r="T119" s="75">
        <v>2322.6999999999998</v>
      </c>
      <c r="U119" s="46">
        <v>2807190.97</v>
      </c>
      <c r="V119" s="75">
        <v>0</v>
      </c>
      <c r="W119" s="48">
        <v>0</v>
      </c>
    </row>
    <row r="120" spans="1:23" s="27" customFormat="1" ht="24.75" hidden="1" customHeight="1">
      <c r="A120" s="16">
        <v>97</v>
      </c>
      <c r="B120" s="7" t="s">
        <v>835</v>
      </c>
      <c r="C120" s="11">
        <f t="shared" si="13"/>
        <v>9724804.7799999993</v>
      </c>
      <c r="D120" s="47">
        <v>182240.42</v>
      </c>
      <c r="E120" s="6">
        <v>480384.98</v>
      </c>
      <c r="F120" s="6">
        <v>963535.26</v>
      </c>
      <c r="G120" s="6">
        <v>4523209.24</v>
      </c>
      <c r="H120" s="6">
        <v>0</v>
      </c>
      <c r="I120" s="6">
        <v>0</v>
      </c>
      <c r="J120" s="6">
        <v>0</v>
      </c>
      <c r="K120" s="6">
        <v>0</v>
      </c>
      <c r="L120" s="8">
        <v>0</v>
      </c>
      <c r="M120" s="6">
        <v>0</v>
      </c>
      <c r="N120" s="75">
        <v>1223.2</v>
      </c>
      <c r="O120" s="6">
        <v>3575434.88</v>
      </c>
      <c r="P120" s="75">
        <v>0</v>
      </c>
      <c r="Q120" s="6">
        <v>0</v>
      </c>
      <c r="R120" s="75">
        <v>0</v>
      </c>
      <c r="S120" s="6">
        <v>0</v>
      </c>
      <c r="T120" s="75">
        <v>0</v>
      </c>
      <c r="U120" s="75">
        <v>0</v>
      </c>
      <c r="V120" s="75">
        <v>0</v>
      </c>
      <c r="W120" s="49">
        <v>0</v>
      </c>
    </row>
    <row r="121" spans="1:23" s="27" customFormat="1" ht="24.75" hidden="1" customHeight="1">
      <c r="A121" s="16">
        <v>98</v>
      </c>
      <c r="B121" s="7" t="s">
        <v>1225</v>
      </c>
      <c r="C121" s="11">
        <f t="shared" si="13"/>
        <v>122369.5</v>
      </c>
      <c r="D121" s="47">
        <v>0</v>
      </c>
      <c r="E121" s="6">
        <v>122369.5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8">
        <v>0</v>
      </c>
      <c r="M121" s="6">
        <v>0</v>
      </c>
      <c r="N121" s="75">
        <v>0</v>
      </c>
      <c r="O121" s="46">
        <v>0</v>
      </c>
      <c r="P121" s="75">
        <v>0</v>
      </c>
      <c r="Q121" s="46">
        <v>0</v>
      </c>
      <c r="R121" s="75">
        <v>0</v>
      </c>
      <c r="S121" s="46">
        <v>0</v>
      </c>
      <c r="T121" s="75">
        <v>0</v>
      </c>
      <c r="U121" s="75">
        <v>0</v>
      </c>
      <c r="V121" s="75">
        <v>0</v>
      </c>
      <c r="W121" s="48">
        <v>0</v>
      </c>
    </row>
    <row r="122" spans="1:23" s="27" customFormat="1" ht="24.75" hidden="1" customHeight="1">
      <c r="A122" s="16">
        <v>99</v>
      </c>
      <c r="B122" s="7" t="s">
        <v>836</v>
      </c>
      <c r="C122" s="11">
        <f t="shared" si="13"/>
        <v>8533491.1099999994</v>
      </c>
      <c r="D122" s="47">
        <v>161554.32999999999</v>
      </c>
      <c r="E122" s="6">
        <v>338404.7</v>
      </c>
      <c r="F122" s="6">
        <v>640519.32999999996</v>
      </c>
      <c r="G122" s="6">
        <v>3499061.13</v>
      </c>
      <c r="H122" s="6">
        <v>0</v>
      </c>
      <c r="I122" s="6">
        <v>0</v>
      </c>
      <c r="J122" s="6">
        <v>0</v>
      </c>
      <c r="K122" s="6">
        <v>0</v>
      </c>
      <c r="L122" s="8">
        <v>0</v>
      </c>
      <c r="M122" s="6">
        <v>0</v>
      </c>
      <c r="N122" s="75">
        <v>799.9</v>
      </c>
      <c r="O122" s="6">
        <v>3893951.62</v>
      </c>
      <c r="P122" s="75">
        <v>0</v>
      </c>
      <c r="Q122" s="6">
        <v>0</v>
      </c>
      <c r="R122" s="75">
        <v>0</v>
      </c>
      <c r="S122" s="6">
        <v>0</v>
      </c>
      <c r="T122" s="75">
        <v>0</v>
      </c>
      <c r="U122" s="75">
        <v>0</v>
      </c>
      <c r="V122" s="75">
        <v>0</v>
      </c>
      <c r="W122" s="49">
        <v>0</v>
      </c>
    </row>
    <row r="123" spans="1:23" s="27" customFormat="1" ht="24.75" hidden="1" customHeight="1">
      <c r="A123" s="16">
        <v>100</v>
      </c>
      <c r="B123" s="7" t="s">
        <v>173</v>
      </c>
      <c r="C123" s="11">
        <f t="shared" si="13"/>
        <v>8505269.1799999997</v>
      </c>
      <c r="D123" s="47">
        <v>162533.75</v>
      </c>
      <c r="E123" s="6">
        <v>260500</v>
      </c>
      <c r="F123" s="6">
        <v>0</v>
      </c>
      <c r="G123" s="46">
        <v>3532162.96</v>
      </c>
      <c r="H123" s="6">
        <v>1632614.64</v>
      </c>
      <c r="I123" s="6">
        <v>655585.31999999995</v>
      </c>
      <c r="J123" s="6">
        <v>661783.82999999996</v>
      </c>
      <c r="K123" s="6">
        <v>0</v>
      </c>
      <c r="L123" s="8">
        <v>0</v>
      </c>
      <c r="M123" s="6">
        <v>0</v>
      </c>
      <c r="N123" s="75">
        <v>0</v>
      </c>
      <c r="O123" s="46">
        <v>0</v>
      </c>
      <c r="P123" s="75">
        <v>1191.2</v>
      </c>
      <c r="Q123" s="46">
        <v>1600088.68</v>
      </c>
      <c r="R123" s="75">
        <v>0</v>
      </c>
      <c r="S123" s="46">
        <v>0</v>
      </c>
      <c r="T123" s="75">
        <v>0</v>
      </c>
      <c r="U123" s="75">
        <v>0</v>
      </c>
      <c r="V123" s="75">
        <v>0</v>
      </c>
      <c r="W123" s="48">
        <v>0</v>
      </c>
    </row>
    <row r="124" spans="1:23" s="27" customFormat="1" ht="24.75" hidden="1" customHeight="1">
      <c r="A124" s="16">
        <v>101</v>
      </c>
      <c r="B124" s="7" t="s">
        <v>174</v>
      </c>
      <c r="C124" s="11">
        <f t="shared" si="13"/>
        <v>7869516.5700000003</v>
      </c>
      <c r="D124" s="47">
        <v>148294.15</v>
      </c>
      <c r="E124" s="6">
        <v>347072.36</v>
      </c>
      <c r="F124" s="6">
        <v>0</v>
      </c>
      <c r="G124" s="46">
        <v>3144580.66</v>
      </c>
      <c r="H124" s="6">
        <v>1397395</v>
      </c>
      <c r="I124" s="6">
        <v>681268.1</v>
      </c>
      <c r="J124" s="6">
        <v>565372.62</v>
      </c>
      <c r="K124" s="6">
        <v>0</v>
      </c>
      <c r="L124" s="8">
        <v>0</v>
      </c>
      <c r="M124" s="6">
        <v>0</v>
      </c>
      <c r="N124" s="75">
        <v>0</v>
      </c>
      <c r="O124" s="46">
        <v>0</v>
      </c>
      <c r="P124" s="75">
        <v>865.1</v>
      </c>
      <c r="Q124" s="46">
        <v>1585533.68</v>
      </c>
      <c r="R124" s="75">
        <v>0</v>
      </c>
      <c r="S124" s="46">
        <v>0</v>
      </c>
      <c r="T124" s="75">
        <v>0</v>
      </c>
      <c r="U124" s="75">
        <v>0</v>
      </c>
      <c r="V124" s="75">
        <v>0</v>
      </c>
      <c r="W124" s="48">
        <v>0</v>
      </c>
    </row>
    <row r="125" spans="1:23" s="27" customFormat="1" ht="24.75" hidden="1" customHeight="1">
      <c r="A125" s="16">
        <v>102</v>
      </c>
      <c r="B125" s="7" t="s">
        <v>837</v>
      </c>
      <c r="C125" s="11">
        <f t="shared" si="13"/>
        <v>14105587.880000001</v>
      </c>
      <c r="D125" s="47">
        <v>287937.74</v>
      </c>
      <c r="E125" s="6">
        <v>293096.65999999997</v>
      </c>
      <c r="F125" s="6">
        <v>0</v>
      </c>
      <c r="G125" s="46">
        <f>5239696.78+265192.02</f>
        <v>5504888.8000000007</v>
      </c>
      <c r="H125" s="6">
        <v>0</v>
      </c>
      <c r="I125" s="6">
        <v>0</v>
      </c>
      <c r="J125" s="6">
        <v>0</v>
      </c>
      <c r="K125" s="6">
        <v>0</v>
      </c>
      <c r="L125" s="8">
        <v>0</v>
      </c>
      <c r="M125" s="6">
        <v>0</v>
      </c>
      <c r="N125" s="75">
        <v>0</v>
      </c>
      <c r="O125" s="46">
        <v>0</v>
      </c>
      <c r="P125" s="75">
        <v>0</v>
      </c>
      <c r="Q125" s="46">
        <v>0</v>
      </c>
      <c r="R125" s="75">
        <v>0</v>
      </c>
      <c r="S125" s="46">
        <v>0</v>
      </c>
      <c r="T125" s="75">
        <v>2521.92</v>
      </c>
      <c r="U125" s="46">
        <v>8019664.6799999997</v>
      </c>
      <c r="V125" s="75">
        <v>0</v>
      </c>
      <c r="W125" s="48">
        <v>0</v>
      </c>
    </row>
    <row r="126" spans="1:23" s="27" customFormat="1" ht="24.75" hidden="1" customHeight="1">
      <c r="A126" s="16">
        <v>103</v>
      </c>
      <c r="B126" s="7" t="s">
        <v>838</v>
      </c>
      <c r="C126" s="11">
        <f t="shared" si="13"/>
        <v>272600.06</v>
      </c>
      <c r="D126" s="47">
        <v>0</v>
      </c>
      <c r="E126" s="6">
        <v>272600.06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8">
        <v>0</v>
      </c>
      <c r="M126" s="6">
        <v>0</v>
      </c>
      <c r="N126" s="75">
        <v>0</v>
      </c>
      <c r="O126" s="6">
        <v>0</v>
      </c>
      <c r="P126" s="75">
        <v>0</v>
      </c>
      <c r="Q126" s="6">
        <v>0</v>
      </c>
      <c r="R126" s="75">
        <v>0</v>
      </c>
      <c r="S126" s="46">
        <v>0</v>
      </c>
      <c r="T126" s="75">
        <v>0</v>
      </c>
      <c r="U126" s="6">
        <v>0</v>
      </c>
      <c r="V126" s="75">
        <v>0</v>
      </c>
      <c r="W126" s="49">
        <v>0</v>
      </c>
    </row>
    <row r="127" spans="1:23" s="27" customFormat="1" ht="24.75" hidden="1" customHeight="1">
      <c r="A127" s="16">
        <v>104</v>
      </c>
      <c r="B127" s="7" t="s">
        <v>1221</v>
      </c>
      <c r="C127" s="11">
        <f t="shared" si="13"/>
        <v>1815588.28</v>
      </c>
      <c r="D127" s="47">
        <v>34236.199999999997</v>
      </c>
      <c r="E127" s="6">
        <v>146722.85999999999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8">
        <v>1</v>
      </c>
      <c r="M127" s="6">
        <v>1634629.22</v>
      </c>
      <c r="N127" s="75">
        <v>0</v>
      </c>
      <c r="O127" s="6">
        <v>0</v>
      </c>
      <c r="P127" s="75">
        <v>0</v>
      </c>
      <c r="Q127" s="6">
        <v>0</v>
      </c>
      <c r="R127" s="75">
        <v>0</v>
      </c>
      <c r="S127" s="46">
        <v>0</v>
      </c>
      <c r="T127" s="75">
        <v>0</v>
      </c>
      <c r="U127" s="6">
        <v>0</v>
      </c>
      <c r="V127" s="75">
        <v>0</v>
      </c>
      <c r="W127" s="49">
        <v>0</v>
      </c>
    </row>
    <row r="128" spans="1:23" s="27" customFormat="1" ht="24.75" hidden="1" customHeight="1">
      <c r="A128" s="16">
        <v>105</v>
      </c>
      <c r="B128" s="7" t="s">
        <v>1174</v>
      </c>
      <c r="C128" s="11">
        <f t="shared" si="13"/>
        <v>273963.15999999997</v>
      </c>
      <c r="D128" s="47">
        <v>2655.4</v>
      </c>
      <c r="E128" s="6">
        <v>23139.8</v>
      </c>
      <c r="F128" s="6">
        <v>248167.96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8">
        <v>0</v>
      </c>
      <c r="M128" s="6">
        <v>0</v>
      </c>
      <c r="N128" s="75">
        <v>0</v>
      </c>
      <c r="O128" s="46">
        <v>0</v>
      </c>
      <c r="P128" s="75">
        <v>0</v>
      </c>
      <c r="Q128" s="46">
        <v>0</v>
      </c>
      <c r="R128" s="75">
        <v>0</v>
      </c>
      <c r="S128" s="46">
        <v>0</v>
      </c>
      <c r="T128" s="75">
        <v>0</v>
      </c>
      <c r="U128" s="46">
        <v>0</v>
      </c>
      <c r="V128" s="75">
        <v>0</v>
      </c>
      <c r="W128" s="46">
        <v>0</v>
      </c>
    </row>
    <row r="129" spans="1:23" s="27" customFormat="1" ht="24.75" hidden="1" customHeight="1">
      <c r="A129" s="16">
        <v>106</v>
      </c>
      <c r="B129" s="7" t="s">
        <v>1175</v>
      </c>
      <c r="C129" s="11">
        <f t="shared" si="13"/>
        <v>264030.12</v>
      </c>
      <c r="D129" s="47">
        <v>2795.21</v>
      </c>
      <c r="E129" s="6">
        <v>0</v>
      </c>
      <c r="F129" s="6">
        <v>261234.91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8">
        <v>0</v>
      </c>
      <c r="M129" s="6">
        <v>0</v>
      </c>
      <c r="N129" s="75">
        <v>0</v>
      </c>
      <c r="O129" s="46">
        <v>0</v>
      </c>
      <c r="P129" s="75">
        <v>0</v>
      </c>
      <c r="Q129" s="46">
        <v>0</v>
      </c>
      <c r="R129" s="75">
        <v>0</v>
      </c>
      <c r="S129" s="46">
        <v>0</v>
      </c>
      <c r="T129" s="75">
        <v>0</v>
      </c>
      <c r="U129" s="46">
        <v>0</v>
      </c>
      <c r="V129" s="75">
        <v>0</v>
      </c>
      <c r="W129" s="46">
        <v>0</v>
      </c>
    </row>
    <row r="130" spans="1:23" s="27" customFormat="1" ht="24.75" hidden="1" customHeight="1">
      <c r="A130" s="16">
        <v>107</v>
      </c>
      <c r="B130" s="7" t="s">
        <v>839</v>
      </c>
      <c r="C130" s="11">
        <f t="shared" si="13"/>
        <v>3228299.12</v>
      </c>
      <c r="D130" s="47">
        <v>65699.7</v>
      </c>
      <c r="E130" s="6">
        <v>76657.52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8">
        <v>0</v>
      </c>
      <c r="M130" s="6">
        <v>0</v>
      </c>
      <c r="N130" s="75">
        <v>0</v>
      </c>
      <c r="O130" s="46">
        <v>0</v>
      </c>
      <c r="P130" s="75">
        <v>0</v>
      </c>
      <c r="Q130" s="46">
        <v>0</v>
      </c>
      <c r="R130" s="75">
        <v>0</v>
      </c>
      <c r="S130" s="46">
        <v>0</v>
      </c>
      <c r="T130" s="75">
        <v>725.4</v>
      </c>
      <c r="U130" s="46">
        <v>3085941.9</v>
      </c>
      <c r="V130" s="75">
        <v>0</v>
      </c>
      <c r="W130" s="46">
        <v>0</v>
      </c>
    </row>
    <row r="131" spans="1:23" s="27" customFormat="1" ht="24.75" hidden="1" customHeight="1">
      <c r="A131" s="16">
        <v>108</v>
      </c>
      <c r="B131" s="7" t="s">
        <v>1132</v>
      </c>
      <c r="C131" s="11">
        <f t="shared" si="13"/>
        <v>966105.22</v>
      </c>
      <c r="D131" s="47">
        <v>16519.05</v>
      </c>
      <c r="E131" s="6">
        <v>110397.27</v>
      </c>
      <c r="F131" s="6">
        <v>199836.58</v>
      </c>
      <c r="G131" s="6">
        <v>0</v>
      </c>
      <c r="H131" s="6">
        <v>0</v>
      </c>
      <c r="I131" s="6">
        <v>0</v>
      </c>
      <c r="J131" s="6">
        <v>0</v>
      </c>
      <c r="K131" s="6">
        <v>639352.31999999995</v>
      </c>
      <c r="L131" s="8">
        <v>0</v>
      </c>
      <c r="M131" s="6">
        <v>0</v>
      </c>
      <c r="N131" s="75">
        <v>0</v>
      </c>
      <c r="O131" s="46">
        <v>0</v>
      </c>
      <c r="P131" s="75">
        <v>0</v>
      </c>
      <c r="Q131" s="46">
        <v>0</v>
      </c>
      <c r="R131" s="75">
        <v>0</v>
      </c>
      <c r="S131" s="46">
        <v>0</v>
      </c>
      <c r="T131" s="75">
        <v>0</v>
      </c>
      <c r="U131" s="75">
        <v>0</v>
      </c>
      <c r="V131" s="75">
        <v>0</v>
      </c>
      <c r="W131" s="46">
        <v>0</v>
      </c>
    </row>
    <row r="132" spans="1:23" s="27" customFormat="1" ht="24.75" hidden="1" customHeight="1">
      <c r="A132" s="16">
        <v>109</v>
      </c>
      <c r="B132" s="7" t="s">
        <v>840</v>
      </c>
      <c r="C132" s="11">
        <f t="shared" si="13"/>
        <v>12106545.33</v>
      </c>
      <c r="D132" s="47">
        <v>185595.12</v>
      </c>
      <c r="E132" s="6">
        <v>268009.86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8">
        <v>0</v>
      </c>
      <c r="M132" s="6">
        <v>0</v>
      </c>
      <c r="N132" s="75">
        <v>1553</v>
      </c>
      <c r="O132" s="6">
        <v>5811895.2999999998</v>
      </c>
      <c r="P132" s="75">
        <v>0</v>
      </c>
      <c r="Q132" s="6">
        <v>0</v>
      </c>
      <c r="R132" s="75">
        <v>0</v>
      </c>
      <c r="S132" s="6">
        <v>0</v>
      </c>
      <c r="T132" s="75">
        <v>2619.9</v>
      </c>
      <c r="U132" s="6">
        <v>5841045.0499999998</v>
      </c>
      <c r="V132" s="75">
        <v>0</v>
      </c>
      <c r="W132" s="6">
        <v>0</v>
      </c>
    </row>
    <row r="133" spans="1:23" s="27" customFormat="1" ht="24.75" hidden="1" customHeight="1">
      <c r="A133" s="16">
        <v>110</v>
      </c>
      <c r="B133" s="7" t="s">
        <v>841</v>
      </c>
      <c r="C133" s="11">
        <f t="shared" si="13"/>
        <v>4643368.41</v>
      </c>
      <c r="D133" s="47">
        <v>58875.87</v>
      </c>
      <c r="E133" s="6">
        <v>70584</v>
      </c>
      <c r="F133" s="6">
        <v>1009261.34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8">
        <v>0</v>
      </c>
      <c r="M133" s="6">
        <v>0</v>
      </c>
      <c r="N133" s="75">
        <v>1382.8</v>
      </c>
      <c r="O133" s="6">
        <v>3504647.2</v>
      </c>
      <c r="P133" s="75">
        <v>0</v>
      </c>
      <c r="Q133" s="6">
        <v>0</v>
      </c>
      <c r="R133" s="75">
        <v>0</v>
      </c>
      <c r="S133" s="6">
        <v>0</v>
      </c>
      <c r="T133" s="75">
        <v>0</v>
      </c>
      <c r="U133" s="75">
        <v>0</v>
      </c>
      <c r="V133" s="75">
        <v>0</v>
      </c>
      <c r="W133" s="6">
        <v>0</v>
      </c>
    </row>
    <row r="134" spans="1:23" s="27" customFormat="1" ht="24.75" hidden="1" customHeight="1">
      <c r="A134" s="16">
        <v>111</v>
      </c>
      <c r="B134" s="7" t="s">
        <v>842</v>
      </c>
      <c r="C134" s="11">
        <f t="shared" si="13"/>
        <v>196684.76</v>
      </c>
      <c r="D134" s="47">
        <v>0</v>
      </c>
      <c r="E134" s="6">
        <v>196684.76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8">
        <v>0</v>
      </c>
      <c r="M134" s="6">
        <v>0</v>
      </c>
      <c r="N134" s="75">
        <v>0</v>
      </c>
      <c r="O134" s="46">
        <v>0</v>
      </c>
      <c r="P134" s="75">
        <v>0</v>
      </c>
      <c r="Q134" s="46">
        <v>0</v>
      </c>
      <c r="R134" s="75">
        <v>0</v>
      </c>
      <c r="S134" s="46">
        <v>0</v>
      </c>
      <c r="T134" s="75">
        <v>0</v>
      </c>
      <c r="U134" s="75">
        <v>0</v>
      </c>
      <c r="V134" s="75">
        <v>0</v>
      </c>
      <c r="W134" s="46">
        <v>0</v>
      </c>
    </row>
    <row r="135" spans="1:23" s="27" customFormat="1" ht="24.75" hidden="1" customHeight="1">
      <c r="A135" s="16">
        <v>112</v>
      </c>
      <c r="B135" s="7" t="s">
        <v>843</v>
      </c>
      <c r="C135" s="11">
        <f t="shared" si="13"/>
        <v>1574305.77</v>
      </c>
      <c r="D135" s="47">
        <v>21581.94</v>
      </c>
      <c r="E135" s="6">
        <v>533746.38</v>
      </c>
      <c r="F135" s="6">
        <v>1018977.45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8">
        <v>0</v>
      </c>
      <c r="M135" s="6">
        <v>0</v>
      </c>
      <c r="N135" s="75">
        <v>0</v>
      </c>
      <c r="O135" s="6">
        <v>0</v>
      </c>
      <c r="P135" s="75">
        <v>0</v>
      </c>
      <c r="Q135" s="6">
        <v>0</v>
      </c>
      <c r="R135" s="75">
        <v>0</v>
      </c>
      <c r="S135" s="6">
        <v>0</v>
      </c>
      <c r="T135" s="75">
        <v>0</v>
      </c>
      <c r="U135" s="75">
        <v>0</v>
      </c>
      <c r="V135" s="75">
        <v>0</v>
      </c>
      <c r="W135" s="6">
        <v>0</v>
      </c>
    </row>
    <row r="136" spans="1:23" s="27" customFormat="1" ht="24.75" hidden="1" customHeight="1">
      <c r="A136" s="16">
        <v>113</v>
      </c>
      <c r="B136" s="7" t="s">
        <v>844</v>
      </c>
      <c r="C136" s="11">
        <f t="shared" si="13"/>
        <v>7700405.0899999999</v>
      </c>
      <c r="D136" s="47">
        <v>80992.710000000006</v>
      </c>
      <c r="E136" s="6">
        <v>50000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8">
        <v>0</v>
      </c>
      <c r="M136" s="6">
        <v>0</v>
      </c>
      <c r="N136" s="75">
        <v>2238.1999999999998</v>
      </c>
      <c r="O136" s="6">
        <v>7569412.3799999999</v>
      </c>
      <c r="P136" s="75">
        <v>0</v>
      </c>
      <c r="Q136" s="6">
        <v>0</v>
      </c>
      <c r="R136" s="75">
        <v>0</v>
      </c>
      <c r="S136" s="6">
        <v>0</v>
      </c>
      <c r="T136" s="75">
        <v>0</v>
      </c>
      <c r="U136" s="75">
        <v>0</v>
      </c>
      <c r="V136" s="75">
        <v>0</v>
      </c>
      <c r="W136" s="6">
        <v>0</v>
      </c>
    </row>
    <row r="137" spans="1:23" s="27" customFormat="1" ht="24.75" hidden="1" customHeight="1">
      <c r="A137" s="16">
        <v>114</v>
      </c>
      <c r="B137" s="7" t="s">
        <v>845</v>
      </c>
      <c r="C137" s="11">
        <f t="shared" si="13"/>
        <v>11422515.09</v>
      </c>
      <c r="D137" s="47">
        <v>120926.99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8">
        <v>0</v>
      </c>
      <c r="M137" s="6">
        <v>0</v>
      </c>
      <c r="N137" s="75">
        <v>1350.7</v>
      </c>
      <c r="O137" s="6">
        <v>4683057.87</v>
      </c>
      <c r="P137" s="75">
        <v>0</v>
      </c>
      <c r="Q137" s="6">
        <v>0</v>
      </c>
      <c r="R137" s="75">
        <v>0</v>
      </c>
      <c r="S137" s="6">
        <v>0</v>
      </c>
      <c r="T137" s="75">
        <v>2452.08</v>
      </c>
      <c r="U137" s="6">
        <v>6618530.2300000004</v>
      </c>
      <c r="V137" s="75">
        <v>0</v>
      </c>
      <c r="W137" s="6">
        <v>0</v>
      </c>
    </row>
    <row r="138" spans="1:23" s="27" customFormat="1" ht="24.75" hidden="1" customHeight="1">
      <c r="A138" s="16">
        <v>115</v>
      </c>
      <c r="B138" s="7" t="s">
        <v>846</v>
      </c>
      <c r="C138" s="11">
        <f t="shared" si="13"/>
        <v>2043651.67</v>
      </c>
      <c r="D138" s="47">
        <v>28710.95</v>
      </c>
      <c r="E138" s="6">
        <v>659371.84</v>
      </c>
      <c r="F138" s="6">
        <v>1355568.88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8">
        <v>0</v>
      </c>
      <c r="M138" s="6">
        <v>0</v>
      </c>
      <c r="N138" s="75">
        <v>0</v>
      </c>
      <c r="O138" s="6">
        <v>0</v>
      </c>
      <c r="P138" s="80">
        <v>0</v>
      </c>
      <c r="Q138" s="6">
        <v>0</v>
      </c>
      <c r="R138" s="75">
        <v>0</v>
      </c>
      <c r="S138" s="6">
        <v>0</v>
      </c>
      <c r="T138" s="75">
        <v>0</v>
      </c>
      <c r="U138" s="75">
        <v>0</v>
      </c>
      <c r="V138" s="75">
        <v>0</v>
      </c>
      <c r="W138" s="6">
        <v>0</v>
      </c>
    </row>
    <row r="139" spans="1:23" s="27" customFormat="1" ht="24.75" hidden="1" customHeight="1">
      <c r="A139" s="16">
        <v>116</v>
      </c>
      <c r="B139" s="7" t="s">
        <v>847</v>
      </c>
      <c r="C139" s="11">
        <f t="shared" si="13"/>
        <v>2178657.19</v>
      </c>
      <c r="D139" s="47">
        <v>28180.44</v>
      </c>
      <c r="E139" s="6">
        <v>819955.7</v>
      </c>
      <c r="F139" s="6">
        <v>1330521.05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8">
        <v>0</v>
      </c>
      <c r="M139" s="6">
        <v>0</v>
      </c>
      <c r="N139" s="75">
        <v>0</v>
      </c>
      <c r="O139" s="6">
        <v>0</v>
      </c>
      <c r="P139" s="75">
        <v>0</v>
      </c>
      <c r="Q139" s="6">
        <v>0</v>
      </c>
      <c r="R139" s="75">
        <v>0</v>
      </c>
      <c r="S139" s="6">
        <v>0</v>
      </c>
      <c r="T139" s="75">
        <v>0</v>
      </c>
      <c r="U139" s="75">
        <v>0</v>
      </c>
      <c r="V139" s="75">
        <v>0</v>
      </c>
      <c r="W139" s="6">
        <v>0</v>
      </c>
    </row>
    <row r="140" spans="1:23" s="27" customFormat="1" ht="24.75" hidden="1" customHeight="1">
      <c r="A140" s="16">
        <v>117</v>
      </c>
      <c r="B140" s="7" t="s">
        <v>848</v>
      </c>
      <c r="C140" s="11">
        <f t="shared" si="13"/>
        <v>241084.62</v>
      </c>
      <c r="D140" s="47">
        <v>0</v>
      </c>
      <c r="E140" s="6">
        <v>241084.62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8">
        <v>0</v>
      </c>
      <c r="M140" s="6">
        <v>0</v>
      </c>
      <c r="N140" s="75">
        <v>0</v>
      </c>
      <c r="O140" s="46">
        <v>0</v>
      </c>
      <c r="P140" s="75">
        <v>0</v>
      </c>
      <c r="Q140" s="46">
        <v>0</v>
      </c>
      <c r="R140" s="75">
        <v>0</v>
      </c>
      <c r="S140" s="46">
        <v>0</v>
      </c>
      <c r="T140" s="75">
        <v>0</v>
      </c>
      <c r="U140" s="75">
        <v>0</v>
      </c>
      <c r="V140" s="75">
        <v>0</v>
      </c>
      <c r="W140" s="46">
        <v>0</v>
      </c>
    </row>
    <row r="141" spans="1:23" s="29" customFormat="1" ht="24.75" hidden="1" customHeight="1">
      <c r="A141" s="165" t="s">
        <v>113</v>
      </c>
      <c r="B141" s="166"/>
      <c r="C141" s="76">
        <f>ROUND(SUM(E141+F141+G141+H141+I141+J141+K141+M141+O141+Q141+S141+W141+D141+U141),2)</f>
        <v>197760707.96000001</v>
      </c>
      <c r="D141" s="67">
        <f t="shared" ref="D141:W141" si="14">ROUND(SUM(D96:D140),2)</f>
        <v>3432615.32</v>
      </c>
      <c r="E141" s="67">
        <f t="shared" si="14"/>
        <v>10014977.15</v>
      </c>
      <c r="F141" s="67">
        <f t="shared" si="14"/>
        <v>13739904.060000001</v>
      </c>
      <c r="G141" s="67">
        <f t="shared" si="14"/>
        <v>37133649.119999997</v>
      </c>
      <c r="H141" s="67">
        <f t="shared" si="14"/>
        <v>9914345.9399999995</v>
      </c>
      <c r="I141" s="67">
        <f t="shared" si="14"/>
        <v>4640054.75</v>
      </c>
      <c r="J141" s="67">
        <f t="shared" si="14"/>
        <v>3842186.71</v>
      </c>
      <c r="K141" s="67">
        <f t="shared" si="14"/>
        <v>4069668.96</v>
      </c>
      <c r="L141" s="66">
        <f t="shared" si="14"/>
        <v>5</v>
      </c>
      <c r="M141" s="67">
        <f t="shared" si="14"/>
        <v>8335131.7800000003</v>
      </c>
      <c r="N141" s="67">
        <f t="shared" si="14"/>
        <v>10308.299999999999</v>
      </c>
      <c r="O141" s="67">
        <f t="shared" si="14"/>
        <v>34934630.340000004</v>
      </c>
      <c r="P141" s="67">
        <f t="shared" si="14"/>
        <v>4159.1000000000004</v>
      </c>
      <c r="Q141" s="67">
        <f t="shared" si="14"/>
        <v>4295910.68</v>
      </c>
      <c r="R141" s="67">
        <f t="shared" si="14"/>
        <v>0</v>
      </c>
      <c r="S141" s="67">
        <f t="shared" si="14"/>
        <v>0</v>
      </c>
      <c r="T141" s="67">
        <f t="shared" si="14"/>
        <v>19697.3</v>
      </c>
      <c r="U141" s="67">
        <f t="shared" si="14"/>
        <v>63407633.149999999</v>
      </c>
      <c r="V141" s="67">
        <f t="shared" si="14"/>
        <v>0</v>
      </c>
      <c r="W141" s="67">
        <f t="shared" si="14"/>
        <v>0</v>
      </c>
    </row>
    <row r="142" spans="1:23" s="22" customFormat="1" ht="24.75" hidden="1" customHeight="1">
      <c r="A142" s="167" t="s">
        <v>36</v>
      </c>
      <c r="B142" s="155"/>
      <c r="C142" s="156"/>
      <c r="D142" s="69"/>
      <c r="E142" s="6"/>
      <c r="F142" s="6"/>
      <c r="G142" s="6"/>
      <c r="H142" s="6"/>
      <c r="I142" s="6"/>
      <c r="J142" s="6"/>
      <c r="K142" s="6"/>
      <c r="L142" s="45"/>
      <c r="M142" s="6"/>
      <c r="N142" s="78"/>
      <c r="O142" s="6"/>
      <c r="P142" s="78"/>
      <c r="Q142" s="6"/>
      <c r="R142" s="78"/>
      <c r="S142" s="6"/>
      <c r="T142" s="6"/>
      <c r="U142" s="6"/>
      <c r="V142" s="78"/>
      <c r="W142" s="6"/>
    </row>
    <row r="143" spans="1:23" s="22" customFormat="1" ht="24.75" hidden="1" customHeight="1">
      <c r="A143" s="16">
        <v>118</v>
      </c>
      <c r="B143" s="7" t="s">
        <v>1094</v>
      </c>
      <c r="C143" s="11">
        <f t="shared" ref="C143:C161" si="15">ROUND(SUM(D143+E143+F143+G143+H143+I143+J143+K143+M143+O143+Q143+S143+U143+W143),2)</f>
        <v>1577553.5</v>
      </c>
      <c r="D143" s="47">
        <v>31893.919999999998</v>
      </c>
      <c r="E143" s="6">
        <v>47589.399999999994</v>
      </c>
      <c r="F143" s="6">
        <v>0</v>
      </c>
      <c r="G143" s="6">
        <v>1062344.56</v>
      </c>
      <c r="H143" s="6">
        <v>0</v>
      </c>
      <c r="I143" s="6">
        <v>0</v>
      </c>
      <c r="J143" s="6">
        <v>435725.62</v>
      </c>
      <c r="K143" s="6">
        <v>0</v>
      </c>
      <c r="L143" s="8">
        <v>0</v>
      </c>
      <c r="M143" s="6">
        <v>0</v>
      </c>
      <c r="N143" s="75">
        <v>0</v>
      </c>
      <c r="O143" s="46">
        <v>0</v>
      </c>
      <c r="P143" s="75">
        <v>0</v>
      </c>
      <c r="Q143" s="46">
        <v>0</v>
      </c>
      <c r="R143" s="75">
        <v>0</v>
      </c>
      <c r="S143" s="46">
        <v>0</v>
      </c>
      <c r="T143" s="75">
        <v>0</v>
      </c>
      <c r="U143" s="75">
        <v>0</v>
      </c>
      <c r="V143" s="75">
        <v>0</v>
      </c>
      <c r="W143" s="46">
        <v>0</v>
      </c>
    </row>
    <row r="144" spans="1:23" s="27" customFormat="1" ht="24.75" hidden="1" customHeight="1">
      <c r="A144" s="16">
        <v>119</v>
      </c>
      <c r="B144" s="7" t="s">
        <v>147</v>
      </c>
      <c r="C144" s="11">
        <f t="shared" si="15"/>
        <v>1415315.5</v>
      </c>
      <c r="D144" s="47">
        <v>28550</v>
      </c>
      <c r="E144" s="6">
        <v>45760.4</v>
      </c>
      <c r="F144" s="6">
        <v>0</v>
      </c>
      <c r="G144" s="6">
        <v>941871.28</v>
      </c>
      <c r="H144" s="6">
        <v>0</v>
      </c>
      <c r="I144" s="6">
        <v>0</v>
      </c>
      <c r="J144" s="6">
        <v>399133.82</v>
      </c>
      <c r="K144" s="6">
        <v>0</v>
      </c>
      <c r="L144" s="8">
        <v>0</v>
      </c>
      <c r="M144" s="6">
        <v>0</v>
      </c>
      <c r="N144" s="75">
        <v>0</v>
      </c>
      <c r="O144" s="46">
        <v>0</v>
      </c>
      <c r="P144" s="75">
        <v>0</v>
      </c>
      <c r="Q144" s="46">
        <v>0</v>
      </c>
      <c r="R144" s="75">
        <v>0</v>
      </c>
      <c r="S144" s="46">
        <v>0</v>
      </c>
      <c r="T144" s="75">
        <v>0</v>
      </c>
      <c r="U144" s="75">
        <v>0</v>
      </c>
      <c r="V144" s="75">
        <v>0</v>
      </c>
      <c r="W144" s="46">
        <v>0</v>
      </c>
    </row>
    <row r="145" spans="1:23" s="27" customFormat="1" ht="24.75" hidden="1" customHeight="1">
      <c r="A145" s="16">
        <v>120</v>
      </c>
      <c r="B145" s="7" t="s">
        <v>148</v>
      </c>
      <c r="C145" s="11">
        <f t="shared" si="15"/>
        <v>445702.8</v>
      </c>
      <c r="D145" s="47">
        <v>8824.32</v>
      </c>
      <c r="E145" s="6">
        <v>22396.400000000001</v>
      </c>
      <c r="F145" s="6">
        <v>0</v>
      </c>
      <c r="G145" s="6">
        <v>0</v>
      </c>
      <c r="H145" s="6">
        <v>0</v>
      </c>
      <c r="I145" s="6">
        <v>0</v>
      </c>
      <c r="J145" s="6">
        <v>414482.08</v>
      </c>
      <c r="K145" s="6">
        <v>0</v>
      </c>
      <c r="L145" s="8">
        <v>0</v>
      </c>
      <c r="M145" s="6">
        <v>0</v>
      </c>
      <c r="N145" s="75">
        <v>0</v>
      </c>
      <c r="O145" s="46">
        <v>0</v>
      </c>
      <c r="P145" s="75">
        <v>0</v>
      </c>
      <c r="Q145" s="46">
        <v>0</v>
      </c>
      <c r="R145" s="75">
        <v>0</v>
      </c>
      <c r="S145" s="46">
        <v>0</v>
      </c>
      <c r="T145" s="75">
        <v>0</v>
      </c>
      <c r="U145" s="75">
        <v>0</v>
      </c>
      <c r="V145" s="75">
        <v>0</v>
      </c>
      <c r="W145" s="46">
        <v>0</v>
      </c>
    </row>
    <row r="146" spans="1:23" s="27" customFormat="1" ht="24.75" hidden="1" customHeight="1">
      <c r="A146" s="16">
        <v>121</v>
      </c>
      <c r="B146" s="7" t="s">
        <v>116</v>
      </c>
      <c r="C146" s="11">
        <f t="shared" si="15"/>
        <v>1503377.09</v>
      </c>
      <c r="D146" s="47">
        <v>30385.45</v>
      </c>
      <c r="E146" s="6">
        <v>45774.559999999998</v>
      </c>
      <c r="F146" s="6">
        <v>0</v>
      </c>
      <c r="G146" s="6">
        <v>997186.14</v>
      </c>
      <c r="H146" s="6">
        <v>0</v>
      </c>
      <c r="I146" s="6">
        <v>0</v>
      </c>
      <c r="J146" s="6">
        <v>430030.94</v>
      </c>
      <c r="K146" s="6">
        <v>0</v>
      </c>
      <c r="L146" s="8">
        <v>0</v>
      </c>
      <c r="M146" s="6">
        <v>0</v>
      </c>
      <c r="N146" s="75">
        <v>0</v>
      </c>
      <c r="O146" s="46">
        <v>0</v>
      </c>
      <c r="P146" s="75">
        <v>0</v>
      </c>
      <c r="Q146" s="46">
        <v>0</v>
      </c>
      <c r="R146" s="75">
        <v>0</v>
      </c>
      <c r="S146" s="46">
        <v>0</v>
      </c>
      <c r="T146" s="75">
        <v>0</v>
      </c>
      <c r="U146" s="75">
        <v>0</v>
      </c>
      <c r="V146" s="75">
        <v>0</v>
      </c>
      <c r="W146" s="46">
        <v>0</v>
      </c>
    </row>
    <row r="147" spans="1:23" s="27" customFormat="1" ht="24.75" hidden="1" customHeight="1">
      <c r="A147" s="16">
        <v>122</v>
      </c>
      <c r="B147" s="7" t="s">
        <v>1095</v>
      </c>
      <c r="C147" s="11">
        <f t="shared" si="15"/>
        <v>1458947.2</v>
      </c>
      <c r="D147" s="47">
        <v>29458.62</v>
      </c>
      <c r="E147" s="6">
        <v>45805.24</v>
      </c>
      <c r="F147" s="6">
        <v>0</v>
      </c>
      <c r="G147" s="6">
        <v>960595.52</v>
      </c>
      <c r="H147" s="6">
        <v>0</v>
      </c>
      <c r="I147" s="6">
        <v>0</v>
      </c>
      <c r="J147" s="6">
        <v>423087.82</v>
      </c>
      <c r="K147" s="6">
        <v>0</v>
      </c>
      <c r="L147" s="8">
        <v>0</v>
      </c>
      <c r="M147" s="6">
        <v>0</v>
      </c>
      <c r="N147" s="75">
        <v>0</v>
      </c>
      <c r="O147" s="46">
        <v>0</v>
      </c>
      <c r="P147" s="75">
        <v>0</v>
      </c>
      <c r="Q147" s="46">
        <v>0</v>
      </c>
      <c r="R147" s="75">
        <v>0</v>
      </c>
      <c r="S147" s="46">
        <v>0</v>
      </c>
      <c r="T147" s="75">
        <v>0</v>
      </c>
      <c r="U147" s="75">
        <v>0</v>
      </c>
      <c r="V147" s="75">
        <v>0</v>
      </c>
      <c r="W147" s="46">
        <v>0</v>
      </c>
    </row>
    <row r="148" spans="1:23" s="27" customFormat="1" ht="24.75" hidden="1" customHeight="1">
      <c r="A148" s="16">
        <v>123</v>
      </c>
      <c r="B148" s="7" t="s">
        <v>149</v>
      </c>
      <c r="C148" s="11">
        <f t="shared" si="15"/>
        <v>2024104.01</v>
      </c>
      <c r="D148" s="47">
        <v>39745.21</v>
      </c>
      <c r="E148" s="6">
        <v>117510.3</v>
      </c>
      <c r="F148" s="6">
        <v>0</v>
      </c>
      <c r="G148" s="6">
        <v>1366916.72</v>
      </c>
      <c r="H148" s="6">
        <v>0</v>
      </c>
      <c r="I148" s="6">
        <v>0</v>
      </c>
      <c r="J148" s="6">
        <v>499931.78</v>
      </c>
      <c r="K148" s="6">
        <v>0</v>
      </c>
      <c r="L148" s="8">
        <v>0</v>
      </c>
      <c r="M148" s="6">
        <v>0</v>
      </c>
      <c r="N148" s="75">
        <v>0</v>
      </c>
      <c r="O148" s="46">
        <v>0</v>
      </c>
      <c r="P148" s="75">
        <v>0</v>
      </c>
      <c r="Q148" s="46">
        <v>0</v>
      </c>
      <c r="R148" s="75">
        <v>0</v>
      </c>
      <c r="S148" s="46">
        <v>0</v>
      </c>
      <c r="T148" s="75">
        <v>0</v>
      </c>
      <c r="U148" s="75">
        <v>0</v>
      </c>
      <c r="V148" s="75">
        <v>0</v>
      </c>
      <c r="W148" s="46">
        <v>0</v>
      </c>
    </row>
    <row r="149" spans="1:23" s="27" customFormat="1" ht="24.75" hidden="1" customHeight="1">
      <c r="A149" s="16">
        <v>124</v>
      </c>
      <c r="B149" s="7" t="s">
        <v>951</v>
      </c>
      <c r="C149" s="11">
        <f t="shared" si="15"/>
        <v>62235.56</v>
      </c>
      <c r="D149" s="47">
        <v>0</v>
      </c>
      <c r="E149" s="6">
        <v>62235.56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8">
        <v>0</v>
      </c>
      <c r="M149" s="6">
        <v>0</v>
      </c>
      <c r="N149" s="75">
        <v>0</v>
      </c>
      <c r="O149" s="46">
        <v>0</v>
      </c>
      <c r="P149" s="75">
        <v>0</v>
      </c>
      <c r="Q149" s="46">
        <v>0</v>
      </c>
      <c r="R149" s="75">
        <v>0</v>
      </c>
      <c r="S149" s="46">
        <v>0</v>
      </c>
      <c r="T149" s="75">
        <v>0</v>
      </c>
      <c r="U149" s="46">
        <v>0</v>
      </c>
      <c r="V149" s="75">
        <v>0</v>
      </c>
      <c r="W149" s="46">
        <v>0</v>
      </c>
    </row>
    <row r="150" spans="1:23" s="27" customFormat="1" ht="24.75" hidden="1" customHeight="1">
      <c r="A150" s="16">
        <v>125</v>
      </c>
      <c r="B150" s="7" t="s">
        <v>952</v>
      </c>
      <c r="C150" s="11">
        <f t="shared" si="15"/>
        <v>3175559.01</v>
      </c>
      <c r="D150" s="47">
        <v>64675.45</v>
      </c>
      <c r="E150" s="6">
        <v>73051.44</v>
      </c>
      <c r="F150" s="6">
        <v>0</v>
      </c>
      <c r="G150" s="6">
        <v>0</v>
      </c>
      <c r="H150" s="6">
        <v>0</v>
      </c>
      <c r="I150" s="6">
        <v>0</v>
      </c>
      <c r="J150" s="6">
        <v>456682.42</v>
      </c>
      <c r="K150" s="6">
        <v>0</v>
      </c>
      <c r="L150" s="8">
        <v>0</v>
      </c>
      <c r="M150" s="6">
        <v>0</v>
      </c>
      <c r="N150" s="75">
        <v>0</v>
      </c>
      <c r="O150" s="46">
        <v>0</v>
      </c>
      <c r="P150" s="75">
        <v>0</v>
      </c>
      <c r="Q150" s="46">
        <v>0</v>
      </c>
      <c r="R150" s="75">
        <v>0</v>
      </c>
      <c r="S150" s="6">
        <v>0</v>
      </c>
      <c r="T150" s="75">
        <v>519.70000000000005</v>
      </c>
      <c r="U150" s="46">
        <v>2581149.7000000002</v>
      </c>
      <c r="V150" s="75">
        <v>0</v>
      </c>
      <c r="W150" s="46">
        <v>0</v>
      </c>
    </row>
    <row r="151" spans="1:23" s="27" customFormat="1" ht="24.75" hidden="1" customHeight="1">
      <c r="A151" s="16">
        <v>126</v>
      </c>
      <c r="B151" s="7" t="s">
        <v>953</v>
      </c>
      <c r="C151" s="11">
        <f t="shared" si="15"/>
        <v>5310454.16</v>
      </c>
      <c r="D151" s="47">
        <v>107588.81</v>
      </c>
      <c r="E151" s="6">
        <v>149375.01999999999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8">
        <v>0</v>
      </c>
      <c r="M151" s="6">
        <v>0</v>
      </c>
      <c r="N151" s="75">
        <v>1045</v>
      </c>
      <c r="O151" s="6">
        <v>5053490.33</v>
      </c>
      <c r="P151" s="75">
        <v>0</v>
      </c>
      <c r="Q151" s="6">
        <v>0</v>
      </c>
      <c r="R151" s="75">
        <v>0</v>
      </c>
      <c r="S151" s="6">
        <v>0</v>
      </c>
      <c r="T151" s="75">
        <v>0</v>
      </c>
      <c r="U151" s="75">
        <v>0</v>
      </c>
      <c r="V151" s="75">
        <v>0</v>
      </c>
      <c r="W151" s="6">
        <v>0</v>
      </c>
    </row>
    <row r="152" spans="1:23" s="27" customFormat="1" ht="24.75" hidden="1" customHeight="1">
      <c r="A152" s="16">
        <v>127</v>
      </c>
      <c r="B152" s="7" t="s">
        <v>954</v>
      </c>
      <c r="C152" s="11">
        <f t="shared" si="15"/>
        <v>2538250.21</v>
      </c>
      <c r="D152" s="47">
        <v>49144.05</v>
      </c>
      <c r="E152" s="6">
        <v>180790.16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8">
        <v>0</v>
      </c>
      <c r="M152" s="6">
        <v>0</v>
      </c>
      <c r="N152" s="75">
        <v>734.4</v>
      </c>
      <c r="O152" s="46">
        <v>2308316</v>
      </c>
      <c r="P152" s="75">
        <v>0</v>
      </c>
      <c r="Q152" s="46">
        <v>0</v>
      </c>
      <c r="R152" s="75">
        <v>0</v>
      </c>
      <c r="S152" s="46">
        <v>0</v>
      </c>
      <c r="T152" s="75">
        <v>0</v>
      </c>
      <c r="U152" s="75">
        <v>0</v>
      </c>
      <c r="V152" s="75">
        <v>0</v>
      </c>
      <c r="W152" s="46">
        <v>0</v>
      </c>
    </row>
    <row r="153" spans="1:23" s="27" customFormat="1" ht="24.75" hidden="1" customHeight="1">
      <c r="A153" s="16">
        <v>128</v>
      </c>
      <c r="B153" s="7" t="s">
        <v>955</v>
      </c>
      <c r="C153" s="11">
        <f t="shared" si="15"/>
        <v>38359.440000000002</v>
      </c>
      <c r="D153" s="47">
        <v>0</v>
      </c>
      <c r="E153" s="6">
        <v>38359.440000000002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8">
        <v>0</v>
      </c>
      <c r="M153" s="6">
        <v>0</v>
      </c>
      <c r="N153" s="75">
        <v>0</v>
      </c>
      <c r="O153" s="46">
        <v>0</v>
      </c>
      <c r="P153" s="75">
        <v>0</v>
      </c>
      <c r="Q153" s="46">
        <v>0</v>
      </c>
      <c r="R153" s="75">
        <v>0</v>
      </c>
      <c r="S153" s="46">
        <v>0</v>
      </c>
      <c r="T153" s="75">
        <v>0</v>
      </c>
      <c r="U153" s="75">
        <v>0</v>
      </c>
      <c r="V153" s="75">
        <v>0</v>
      </c>
      <c r="W153" s="46">
        <v>0</v>
      </c>
    </row>
    <row r="154" spans="1:23" s="27" customFormat="1" ht="24.75" hidden="1" customHeight="1">
      <c r="A154" s="16">
        <v>129</v>
      </c>
      <c r="B154" s="7" t="s">
        <v>956</v>
      </c>
      <c r="C154" s="11">
        <f t="shared" si="15"/>
        <v>2413599.86</v>
      </c>
      <c r="D154" s="47">
        <v>48321.72</v>
      </c>
      <c r="E154" s="6">
        <v>95587.08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8">
        <v>0</v>
      </c>
      <c r="M154" s="6">
        <v>0</v>
      </c>
      <c r="N154" s="75">
        <v>691.2</v>
      </c>
      <c r="O154" s="46">
        <v>2269691.06</v>
      </c>
      <c r="P154" s="75">
        <v>0</v>
      </c>
      <c r="Q154" s="6">
        <v>0</v>
      </c>
      <c r="R154" s="75">
        <v>0</v>
      </c>
      <c r="S154" s="6">
        <v>0</v>
      </c>
      <c r="T154" s="75">
        <v>0</v>
      </c>
      <c r="U154" s="75">
        <v>0</v>
      </c>
      <c r="V154" s="75">
        <v>0</v>
      </c>
      <c r="W154" s="6">
        <v>0</v>
      </c>
    </row>
    <row r="155" spans="1:23" s="27" customFormat="1" ht="24.75" hidden="1" customHeight="1">
      <c r="A155" s="16">
        <v>130</v>
      </c>
      <c r="B155" s="7" t="s">
        <v>957</v>
      </c>
      <c r="C155" s="11">
        <f t="shared" si="15"/>
        <v>2499947.54</v>
      </c>
      <c r="D155" s="47">
        <v>48321.72</v>
      </c>
      <c r="E155" s="6">
        <v>181934.76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8">
        <v>0</v>
      </c>
      <c r="M155" s="6">
        <v>0</v>
      </c>
      <c r="N155" s="75">
        <v>686.7</v>
      </c>
      <c r="O155" s="46">
        <v>2269691.06</v>
      </c>
      <c r="P155" s="75">
        <v>0</v>
      </c>
      <c r="Q155" s="46">
        <v>0</v>
      </c>
      <c r="R155" s="75">
        <v>0</v>
      </c>
      <c r="S155" s="46">
        <v>0</v>
      </c>
      <c r="T155" s="75">
        <v>0</v>
      </c>
      <c r="U155" s="75">
        <v>0</v>
      </c>
      <c r="V155" s="75">
        <v>0</v>
      </c>
      <c r="W155" s="48">
        <v>0</v>
      </c>
    </row>
    <row r="156" spans="1:23" s="27" customFormat="1" ht="24.75" hidden="1" customHeight="1">
      <c r="A156" s="16">
        <v>131</v>
      </c>
      <c r="B156" s="7" t="s">
        <v>959</v>
      </c>
      <c r="C156" s="11">
        <f t="shared" si="15"/>
        <v>373520.7</v>
      </c>
      <c r="D156" s="47">
        <v>5239.76</v>
      </c>
      <c r="E156" s="6">
        <v>122167.16</v>
      </c>
      <c r="F156" s="6">
        <v>246113.78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8">
        <v>0</v>
      </c>
      <c r="M156" s="6">
        <v>0</v>
      </c>
      <c r="N156" s="75">
        <v>0</v>
      </c>
      <c r="O156" s="6">
        <v>0</v>
      </c>
      <c r="P156" s="75">
        <v>0</v>
      </c>
      <c r="Q156" s="6">
        <v>0</v>
      </c>
      <c r="R156" s="75">
        <v>0</v>
      </c>
      <c r="S156" s="6">
        <v>0</v>
      </c>
      <c r="T156" s="75">
        <v>0</v>
      </c>
      <c r="U156" s="75">
        <v>0</v>
      </c>
      <c r="V156" s="75">
        <v>0</v>
      </c>
      <c r="W156" s="49">
        <v>0</v>
      </c>
    </row>
    <row r="157" spans="1:23" s="27" customFormat="1" ht="24.75" hidden="1" customHeight="1">
      <c r="A157" s="16">
        <v>132</v>
      </c>
      <c r="B157" s="7" t="s">
        <v>960</v>
      </c>
      <c r="C157" s="11">
        <f t="shared" si="15"/>
        <v>92951.01</v>
      </c>
      <c r="D157" s="47">
        <v>0</v>
      </c>
      <c r="E157" s="6">
        <v>92951.01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8">
        <v>0</v>
      </c>
      <c r="M157" s="6">
        <v>0</v>
      </c>
      <c r="N157" s="75">
        <v>0</v>
      </c>
      <c r="O157" s="6">
        <v>0</v>
      </c>
      <c r="P157" s="75">
        <v>0</v>
      </c>
      <c r="Q157" s="6">
        <v>0</v>
      </c>
      <c r="R157" s="75">
        <v>0</v>
      </c>
      <c r="S157" s="6">
        <v>0</v>
      </c>
      <c r="T157" s="75">
        <v>0</v>
      </c>
      <c r="U157" s="75">
        <v>0</v>
      </c>
      <c r="V157" s="75">
        <v>0</v>
      </c>
      <c r="W157" s="49">
        <v>0</v>
      </c>
    </row>
    <row r="158" spans="1:23" s="27" customFormat="1" ht="24.75" hidden="1" customHeight="1">
      <c r="A158" s="16">
        <v>133</v>
      </c>
      <c r="B158" s="7" t="s">
        <v>963</v>
      </c>
      <c r="C158" s="11">
        <f t="shared" si="15"/>
        <v>1248342.45</v>
      </c>
      <c r="D158" s="47">
        <v>24833.49</v>
      </c>
      <c r="E158" s="6">
        <v>57069.52</v>
      </c>
      <c r="F158" s="6">
        <v>0</v>
      </c>
      <c r="G158" s="6">
        <v>0</v>
      </c>
      <c r="H158" s="6">
        <v>747730.6</v>
      </c>
      <c r="I158" s="6">
        <v>418708.84</v>
      </c>
      <c r="J158" s="6">
        <v>0</v>
      </c>
      <c r="K158" s="6">
        <v>0</v>
      </c>
      <c r="L158" s="8">
        <v>0</v>
      </c>
      <c r="M158" s="6">
        <v>0</v>
      </c>
      <c r="N158" s="75">
        <v>0</v>
      </c>
      <c r="O158" s="46">
        <v>0</v>
      </c>
      <c r="P158" s="75">
        <v>0</v>
      </c>
      <c r="Q158" s="46">
        <v>0</v>
      </c>
      <c r="R158" s="75">
        <v>0</v>
      </c>
      <c r="S158" s="46">
        <v>0</v>
      </c>
      <c r="T158" s="75">
        <v>0</v>
      </c>
      <c r="U158" s="75">
        <v>0</v>
      </c>
      <c r="V158" s="75">
        <v>0</v>
      </c>
      <c r="W158" s="48">
        <v>0</v>
      </c>
    </row>
    <row r="159" spans="1:23" s="27" customFormat="1" ht="24.75" hidden="1" customHeight="1">
      <c r="A159" s="16">
        <v>134</v>
      </c>
      <c r="B159" s="7" t="s">
        <v>1438</v>
      </c>
      <c r="C159" s="11">
        <f t="shared" si="15"/>
        <v>322093</v>
      </c>
      <c r="D159" s="47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8">
        <v>0</v>
      </c>
      <c r="M159" s="6">
        <v>0</v>
      </c>
      <c r="N159" s="75">
        <v>0</v>
      </c>
      <c r="O159" s="46">
        <v>0</v>
      </c>
      <c r="P159" s="75">
        <v>0</v>
      </c>
      <c r="Q159" s="46">
        <v>0</v>
      </c>
      <c r="R159" s="75">
        <v>2100</v>
      </c>
      <c r="S159" s="46">
        <v>322093</v>
      </c>
      <c r="T159" s="75">
        <v>0</v>
      </c>
      <c r="U159" s="75">
        <v>0</v>
      </c>
      <c r="V159" s="75">
        <v>0</v>
      </c>
      <c r="W159" s="48">
        <v>0</v>
      </c>
    </row>
    <row r="160" spans="1:23" s="27" customFormat="1" ht="24.75" hidden="1" customHeight="1">
      <c r="A160" s="16">
        <v>135</v>
      </c>
      <c r="B160" s="7" t="s">
        <v>1437</v>
      </c>
      <c r="C160" s="11">
        <f t="shared" si="15"/>
        <v>676222</v>
      </c>
      <c r="D160" s="47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8">
        <v>0</v>
      </c>
      <c r="M160" s="6">
        <v>0</v>
      </c>
      <c r="N160" s="75">
        <v>0</v>
      </c>
      <c r="O160" s="46">
        <v>0</v>
      </c>
      <c r="P160" s="75">
        <v>0</v>
      </c>
      <c r="Q160" s="46">
        <v>0</v>
      </c>
      <c r="R160" s="75">
        <v>2800</v>
      </c>
      <c r="S160" s="46">
        <v>676222</v>
      </c>
      <c r="T160" s="75">
        <v>0</v>
      </c>
      <c r="U160" s="75">
        <v>0</v>
      </c>
      <c r="V160" s="75">
        <v>0</v>
      </c>
      <c r="W160" s="48">
        <v>0</v>
      </c>
    </row>
    <row r="161" spans="1:23" s="27" customFormat="1" ht="24.75" hidden="1" customHeight="1">
      <c r="A161" s="16">
        <v>136</v>
      </c>
      <c r="B161" s="7" t="s">
        <v>958</v>
      </c>
      <c r="C161" s="11">
        <f t="shared" si="15"/>
        <v>2076929.56</v>
      </c>
      <c r="D161" s="47">
        <v>41606.050000000003</v>
      </c>
      <c r="E161" s="6">
        <v>81070.05</v>
      </c>
      <c r="F161" s="6">
        <v>213876.18</v>
      </c>
      <c r="G161" s="6">
        <v>0</v>
      </c>
      <c r="H161" s="6">
        <v>0</v>
      </c>
      <c r="I161" s="6">
        <v>0</v>
      </c>
      <c r="J161" s="6">
        <v>126438.18</v>
      </c>
      <c r="K161" s="6">
        <v>0</v>
      </c>
      <c r="L161" s="8">
        <v>0</v>
      </c>
      <c r="M161" s="6">
        <v>0</v>
      </c>
      <c r="N161" s="75">
        <v>0</v>
      </c>
      <c r="O161" s="46">
        <v>0</v>
      </c>
      <c r="P161" s="75">
        <v>0</v>
      </c>
      <c r="Q161" s="46">
        <v>0</v>
      </c>
      <c r="R161" s="75">
        <v>0</v>
      </c>
      <c r="S161" s="46">
        <v>0</v>
      </c>
      <c r="T161" s="75">
        <v>646</v>
      </c>
      <c r="U161" s="46">
        <v>1613939.1</v>
      </c>
      <c r="V161" s="75">
        <v>0</v>
      </c>
      <c r="W161" s="48">
        <v>0</v>
      </c>
    </row>
    <row r="162" spans="1:23" s="26" customFormat="1" ht="24.75" hidden="1" customHeight="1">
      <c r="A162" s="163" t="s">
        <v>37</v>
      </c>
      <c r="B162" s="164"/>
      <c r="C162" s="76">
        <f>ROUND(SUM(E162+F162+G162+H162+I162+J162+K162+M162+O162+Q162+S162+W162+D162+U162),2)</f>
        <v>29253464.600000001</v>
      </c>
      <c r="D162" s="67">
        <f t="shared" ref="D162:W162" si="16">ROUND(SUM(D143:D161),2)</f>
        <v>558588.56999999995</v>
      </c>
      <c r="E162" s="67">
        <f t="shared" si="16"/>
        <v>1459427.5</v>
      </c>
      <c r="F162" s="67">
        <f t="shared" si="16"/>
        <v>459989.96</v>
      </c>
      <c r="G162" s="67">
        <f t="shared" si="16"/>
        <v>5328914.22</v>
      </c>
      <c r="H162" s="67">
        <f t="shared" si="16"/>
        <v>747730.6</v>
      </c>
      <c r="I162" s="67">
        <f t="shared" si="16"/>
        <v>418708.84</v>
      </c>
      <c r="J162" s="67">
        <f t="shared" si="16"/>
        <v>3185512.66</v>
      </c>
      <c r="K162" s="67">
        <f t="shared" si="16"/>
        <v>0</v>
      </c>
      <c r="L162" s="67">
        <f t="shared" si="16"/>
        <v>0</v>
      </c>
      <c r="M162" s="67">
        <f t="shared" si="16"/>
        <v>0</v>
      </c>
      <c r="N162" s="67">
        <f t="shared" si="16"/>
        <v>3157.3</v>
      </c>
      <c r="O162" s="67">
        <f t="shared" si="16"/>
        <v>11901188.449999999</v>
      </c>
      <c r="P162" s="67">
        <f t="shared" si="16"/>
        <v>0</v>
      </c>
      <c r="Q162" s="67">
        <f t="shared" si="16"/>
        <v>0</v>
      </c>
      <c r="R162" s="67">
        <f t="shared" si="16"/>
        <v>4900</v>
      </c>
      <c r="S162" s="67">
        <f t="shared" si="16"/>
        <v>998315</v>
      </c>
      <c r="T162" s="67">
        <f t="shared" si="16"/>
        <v>1165.7</v>
      </c>
      <c r="U162" s="67">
        <f t="shared" si="16"/>
        <v>4195088.8</v>
      </c>
      <c r="V162" s="67">
        <f t="shared" si="16"/>
        <v>0</v>
      </c>
      <c r="W162" s="67">
        <f t="shared" si="16"/>
        <v>0</v>
      </c>
    </row>
    <row r="163" spans="1:23" s="22" customFormat="1" ht="24.75" hidden="1" customHeight="1">
      <c r="A163" s="167" t="s">
        <v>46</v>
      </c>
      <c r="B163" s="155"/>
      <c r="C163" s="156"/>
      <c r="D163" s="69"/>
      <c r="E163" s="6"/>
      <c r="F163" s="6"/>
      <c r="G163" s="6"/>
      <c r="H163" s="6"/>
      <c r="I163" s="6"/>
      <c r="J163" s="6"/>
      <c r="K163" s="6"/>
      <c r="L163" s="45"/>
      <c r="M163" s="6"/>
      <c r="N163" s="78"/>
      <c r="O163" s="6"/>
      <c r="P163" s="78"/>
      <c r="Q163" s="6"/>
      <c r="R163" s="78"/>
      <c r="S163" s="6"/>
      <c r="T163" s="6"/>
      <c r="U163" s="6"/>
      <c r="V163" s="78"/>
      <c r="W163" s="6"/>
    </row>
    <row r="164" spans="1:23" s="22" customFormat="1" ht="24.75" hidden="1" customHeight="1">
      <c r="A164" s="61">
        <v>137</v>
      </c>
      <c r="B164" s="7" t="s">
        <v>654</v>
      </c>
      <c r="C164" s="11">
        <f t="shared" ref="C164:C195" si="17">ROUND(SUM(D164+E164+F164+G164+H164+I164+J164+K164+M164+O164+Q164+S164+U164+W164),2)</f>
        <v>1720137.99</v>
      </c>
      <c r="D164" s="47">
        <v>34026.550000000003</v>
      </c>
      <c r="E164" s="6">
        <v>79569.759999999995</v>
      </c>
      <c r="F164" s="6">
        <v>0</v>
      </c>
      <c r="G164" s="6">
        <v>1606541.68</v>
      </c>
      <c r="H164" s="6">
        <v>0</v>
      </c>
      <c r="I164" s="6">
        <v>0</v>
      </c>
      <c r="J164" s="6">
        <v>0</v>
      </c>
      <c r="K164" s="6">
        <v>0</v>
      </c>
      <c r="L164" s="8">
        <v>0</v>
      </c>
      <c r="M164" s="6">
        <v>0</v>
      </c>
      <c r="N164" s="75">
        <v>0</v>
      </c>
      <c r="O164" s="46">
        <v>0</v>
      </c>
      <c r="P164" s="75">
        <v>0</v>
      </c>
      <c r="Q164" s="46">
        <v>0</v>
      </c>
      <c r="R164" s="75">
        <v>0</v>
      </c>
      <c r="S164" s="46">
        <v>0</v>
      </c>
      <c r="T164" s="75">
        <v>0</v>
      </c>
      <c r="U164" s="75">
        <v>0</v>
      </c>
      <c r="V164" s="75">
        <v>0</v>
      </c>
      <c r="W164" s="46">
        <v>0</v>
      </c>
    </row>
    <row r="165" spans="1:23" s="22" customFormat="1" ht="24.75" hidden="1" customHeight="1">
      <c r="A165" s="61">
        <v>138</v>
      </c>
      <c r="B165" s="7" t="s">
        <v>655</v>
      </c>
      <c r="C165" s="11">
        <f t="shared" si="17"/>
        <v>13255858.57</v>
      </c>
      <c r="D165" s="47">
        <v>261595.91</v>
      </c>
      <c r="E165" s="6">
        <v>624699.07999999996</v>
      </c>
      <c r="F165" s="6">
        <v>0</v>
      </c>
      <c r="G165" s="6">
        <v>2473894.7799999998</v>
      </c>
      <c r="H165" s="6">
        <v>0</v>
      </c>
      <c r="I165" s="6">
        <v>0</v>
      </c>
      <c r="J165" s="6">
        <v>501256.92</v>
      </c>
      <c r="K165" s="6">
        <v>0</v>
      </c>
      <c r="L165" s="8">
        <v>1</v>
      </c>
      <c r="M165" s="6">
        <v>1795018.36</v>
      </c>
      <c r="N165" s="75">
        <v>0</v>
      </c>
      <c r="O165" s="46">
        <v>0</v>
      </c>
      <c r="P165" s="75">
        <v>311.2</v>
      </c>
      <c r="Q165" s="46">
        <v>1310655.5</v>
      </c>
      <c r="R165" s="75">
        <v>2457.86</v>
      </c>
      <c r="S165" s="46">
        <v>6288738.0199999996</v>
      </c>
      <c r="T165" s="75">
        <v>0</v>
      </c>
      <c r="U165" s="75">
        <v>0</v>
      </c>
      <c r="V165" s="75">
        <v>0</v>
      </c>
      <c r="W165" s="46">
        <v>0</v>
      </c>
    </row>
    <row r="166" spans="1:23" s="22" customFormat="1" ht="24.75" hidden="1" customHeight="1">
      <c r="A166" s="61">
        <v>139</v>
      </c>
      <c r="B166" s="7" t="s">
        <v>656</v>
      </c>
      <c r="C166" s="11">
        <f t="shared" si="17"/>
        <v>2772197.52</v>
      </c>
      <c r="D166" s="47">
        <v>51262.66</v>
      </c>
      <c r="E166" s="6">
        <v>300601.46000000002</v>
      </c>
      <c r="F166" s="6">
        <v>1668499.94</v>
      </c>
      <c r="G166" s="6">
        <v>0</v>
      </c>
      <c r="H166" s="6">
        <v>0</v>
      </c>
      <c r="I166" s="6">
        <v>0</v>
      </c>
      <c r="J166" s="6">
        <v>751833.46</v>
      </c>
      <c r="K166" s="6">
        <v>0</v>
      </c>
      <c r="L166" s="8">
        <v>0</v>
      </c>
      <c r="M166" s="6">
        <v>0</v>
      </c>
      <c r="N166" s="75">
        <v>0</v>
      </c>
      <c r="O166" s="46">
        <v>0</v>
      </c>
      <c r="P166" s="75">
        <v>0</v>
      </c>
      <c r="Q166" s="46">
        <v>0</v>
      </c>
      <c r="R166" s="75">
        <v>0</v>
      </c>
      <c r="S166" s="46">
        <v>0</v>
      </c>
      <c r="T166" s="75">
        <v>0</v>
      </c>
      <c r="U166" s="75">
        <v>0</v>
      </c>
      <c r="V166" s="75">
        <v>0</v>
      </c>
      <c r="W166" s="46">
        <v>0</v>
      </c>
    </row>
    <row r="167" spans="1:23" s="22" customFormat="1" ht="24.75" hidden="1" customHeight="1">
      <c r="A167" s="61">
        <v>140</v>
      </c>
      <c r="B167" s="7" t="s">
        <v>657</v>
      </c>
      <c r="C167" s="11">
        <f t="shared" si="17"/>
        <v>2123785.33</v>
      </c>
      <c r="D167" s="47">
        <v>43441.79</v>
      </c>
      <c r="E167" s="6">
        <v>29267.54</v>
      </c>
      <c r="F167" s="6">
        <v>0</v>
      </c>
      <c r="G167" s="6">
        <v>2051076</v>
      </c>
      <c r="H167" s="6">
        <v>0</v>
      </c>
      <c r="I167" s="6">
        <v>0</v>
      </c>
      <c r="J167" s="6">
        <v>0</v>
      </c>
      <c r="K167" s="6">
        <v>0</v>
      </c>
      <c r="L167" s="8">
        <v>0</v>
      </c>
      <c r="M167" s="6">
        <v>0</v>
      </c>
      <c r="N167" s="75">
        <v>0</v>
      </c>
      <c r="O167" s="46">
        <v>0</v>
      </c>
      <c r="P167" s="75">
        <v>0</v>
      </c>
      <c r="Q167" s="46">
        <v>0</v>
      </c>
      <c r="R167" s="75">
        <v>0</v>
      </c>
      <c r="S167" s="46">
        <v>0</v>
      </c>
      <c r="T167" s="75">
        <v>0</v>
      </c>
      <c r="U167" s="75">
        <v>0</v>
      </c>
      <c r="V167" s="75">
        <v>0</v>
      </c>
      <c r="W167" s="46">
        <v>0</v>
      </c>
    </row>
    <row r="168" spans="1:23" s="22" customFormat="1" ht="24.75" hidden="1" customHeight="1">
      <c r="A168" s="61">
        <v>141</v>
      </c>
      <c r="B168" s="7" t="s">
        <v>658</v>
      </c>
      <c r="C168" s="11">
        <f t="shared" si="17"/>
        <v>2348721.29</v>
      </c>
      <c r="D168" s="47">
        <v>48107.15</v>
      </c>
      <c r="E168" s="6">
        <v>29266.36</v>
      </c>
      <c r="F168" s="6">
        <v>0</v>
      </c>
      <c r="G168" s="6">
        <v>2271347.7799999998</v>
      </c>
      <c r="H168" s="6">
        <v>0</v>
      </c>
      <c r="I168" s="6">
        <v>0</v>
      </c>
      <c r="J168" s="6">
        <v>0</v>
      </c>
      <c r="K168" s="6">
        <v>0</v>
      </c>
      <c r="L168" s="8">
        <v>0</v>
      </c>
      <c r="M168" s="6">
        <v>0</v>
      </c>
      <c r="N168" s="75">
        <v>0</v>
      </c>
      <c r="O168" s="46">
        <v>0</v>
      </c>
      <c r="P168" s="75">
        <v>0</v>
      </c>
      <c r="Q168" s="46">
        <v>0</v>
      </c>
      <c r="R168" s="75">
        <v>0</v>
      </c>
      <c r="S168" s="46">
        <v>0</v>
      </c>
      <c r="T168" s="75">
        <v>0</v>
      </c>
      <c r="U168" s="75">
        <v>0</v>
      </c>
      <c r="V168" s="75">
        <v>0</v>
      </c>
      <c r="W168" s="46">
        <v>0</v>
      </c>
    </row>
    <row r="169" spans="1:23" s="22" customFormat="1" ht="24.75" hidden="1" customHeight="1">
      <c r="A169" s="61">
        <v>142</v>
      </c>
      <c r="B169" s="7" t="s">
        <v>1148</v>
      </c>
      <c r="C169" s="11">
        <f t="shared" si="17"/>
        <v>1910315.33</v>
      </c>
      <c r="D169" s="47">
        <v>33753.32</v>
      </c>
      <c r="E169" s="6">
        <v>42142.52</v>
      </c>
      <c r="F169" s="79">
        <v>1834419.49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8">
        <v>0</v>
      </c>
      <c r="M169" s="6">
        <v>0</v>
      </c>
      <c r="N169" s="75">
        <v>0</v>
      </c>
      <c r="O169" s="46">
        <v>0</v>
      </c>
      <c r="P169" s="75">
        <v>0</v>
      </c>
      <c r="Q169" s="46">
        <v>0</v>
      </c>
      <c r="R169" s="75">
        <v>0</v>
      </c>
      <c r="S169" s="46">
        <v>0</v>
      </c>
      <c r="T169" s="75">
        <v>0</v>
      </c>
      <c r="U169" s="75">
        <v>0</v>
      </c>
      <c r="V169" s="75">
        <v>0</v>
      </c>
      <c r="W169" s="46">
        <v>0</v>
      </c>
    </row>
    <row r="170" spans="1:23" s="22" customFormat="1" ht="24.75" hidden="1" customHeight="1">
      <c r="A170" s="61">
        <v>143</v>
      </c>
      <c r="B170" s="7" t="s">
        <v>1149</v>
      </c>
      <c r="C170" s="11">
        <f t="shared" si="17"/>
        <v>1226307.4099999999</v>
      </c>
      <c r="D170" s="47">
        <v>21909.54</v>
      </c>
      <c r="E170" s="6">
        <v>13662.04</v>
      </c>
      <c r="F170" s="79">
        <v>1190735.83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8">
        <v>0</v>
      </c>
      <c r="M170" s="6">
        <v>0</v>
      </c>
      <c r="N170" s="75">
        <v>0</v>
      </c>
      <c r="O170" s="46">
        <v>0</v>
      </c>
      <c r="P170" s="75">
        <v>0</v>
      </c>
      <c r="Q170" s="46">
        <v>0</v>
      </c>
      <c r="R170" s="75">
        <v>0</v>
      </c>
      <c r="S170" s="46">
        <v>0</v>
      </c>
      <c r="T170" s="75">
        <v>0</v>
      </c>
      <c r="U170" s="75">
        <v>0</v>
      </c>
      <c r="V170" s="75">
        <v>0</v>
      </c>
      <c r="W170" s="46">
        <v>0</v>
      </c>
    </row>
    <row r="171" spans="1:23" s="22" customFormat="1" ht="24.75" hidden="1" customHeight="1">
      <c r="A171" s="61">
        <v>144</v>
      </c>
      <c r="B171" s="7" t="s">
        <v>1105</v>
      </c>
      <c r="C171" s="11">
        <f t="shared" si="17"/>
        <v>12944499.380000001</v>
      </c>
      <c r="D171" s="47">
        <v>253378.34</v>
      </c>
      <c r="E171" s="6">
        <f>45327.34+331286.18</f>
        <v>376613.52</v>
      </c>
      <c r="F171" s="79">
        <v>2488313.58</v>
      </c>
      <c r="G171" s="6">
        <v>0</v>
      </c>
      <c r="H171" s="6">
        <v>0</v>
      </c>
      <c r="I171" s="6">
        <v>0</v>
      </c>
      <c r="J171" s="6">
        <v>2524848.36</v>
      </c>
      <c r="K171" s="6">
        <v>0</v>
      </c>
      <c r="L171" s="8">
        <v>0</v>
      </c>
      <c r="M171" s="6">
        <v>0</v>
      </c>
      <c r="N171" s="75">
        <v>1719.3</v>
      </c>
      <c r="O171" s="6">
        <v>7301345.5800000001</v>
      </c>
      <c r="P171" s="75">
        <v>0</v>
      </c>
      <c r="Q171" s="6">
        <v>0</v>
      </c>
      <c r="R171" s="75">
        <v>0</v>
      </c>
      <c r="S171" s="6">
        <v>0</v>
      </c>
      <c r="T171" s="75">
        <v>0</v>
      </c>
      <c r="U171" s="75">
        <v>0</v>
      </c>
      <c r="V171" s="75">
        <v>0</v>
      </c>
      <c r="W171" s="6">
        <v>0</v>
      </c>
    </row>
    <row r="172" spans="1:23" s="22" customFormat="1" ht="24.75" hidden="1" customHeight="1">
      <c r="A172" s="61">
        <v>145</v>
      </c>
      <c r="B172" s="7" t="s">
        <v>659</v>
      </c>
      <c r="C172" s="11">
        <f t="shared" si="17"/>
        <v>3073618.63</v>
      </c>
      <c r="D172" s="47">
        <v>63125.93</v>
      </c>
      <c r="E172" s="6">
        <v>30042.799999999999</v>
      </c>
      <c r="F172" s="6">
        <v>0</v>
      </c>
      <c r="G172" s="6">
        <v>2980449.9</v>
      </c>
      <c r="H172" s="6">
        <v>0</v>
      </c>
      <c r="I172" s="6">
        <v>0</v>
      </c>
      <c r="J172" s="6">
        <v>0</v>
      </c>
      <c r="K172" s="6">
        <v>0</v>
      </c>
      <c r="L172" s="8">
        <v>0</v>
      </c>
      <c r="M172" s="6">
        <v>0</v>
      </c>
      <c r="N172" s="75">
        <v>0</v>
      </c>
      <c r="O172" s="46">
        <v>0</v>
      </c>
      <c r="P172" s="75">
        <v>0</v>
      </c>
      <c r="Q172" s="46">
        <v>0</v>
      </c>
      <c r="R172" s="75">
        <v>0</v>
      </c>
      <c r="S172" s="46">
        <v>0</v>
      </c>
      <c r="T172" s="75">
        <v>0</v>
      </c>
      <c r="U172" s="75">
        <v>0</v>
      </c>
      <c r="V172" s="75">
        <v>0</v>
      </c>
      <c r="W172" s="46">
        <v>0</v>
      </c>
    </row>
    <row r="173" spans="1:23" s="22" customFormat="1" ht="24.75" hidden="1" customHeight="1">
      <c r="A173" s="61">
        <v>146</v>
      </c>
      <c r="B173" s="7" t="s">
        <v>1150</v>
      </c>
      <c r="C173" s="11">
        <f t="shared" si="17"/>
        <v>1220860.98</v>
      </c>
      <c r="D173" s="47">
        <v>21811.14</v>
      </c>
      <c r="E173" s="6">
        <v>13662.04</v>
      </c>
      <c r="F173" s="79">
        <v>1185387.8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8">
        <v>0</v>
      </c>
      <c r="M173" s="6">
        <v>0</v>
      </c>
      <c r="N173" s="75">
        <v>0</v>
      </c>
      <c r="O173" s="46">
        <v>0</v>
      </c>
      <c r="P173" s="75">
        <v>0</v>
      </c>
      <c r="Q173" s="46">
        <v>0</v>
      </c>
      <c r="R173" s="75">
        <v>0</v>
      </c>
      <c r="S173" s="46">
        <v>0</v>
      </c>
      <c r="T173" s="75">
        <v>0</v>
      </c>
      <c r="U173" s="75">
        <v>0</v>
      </c>
      <c r="V173" s="75">
        <v>0</v>
      </c>
      <c r="W173" s="46">
        <v>0</v>
      </c>
    </row>
    <row r="174" spans="1:23" s="22" customFormat="1" ht="24.75" hidden="1" customHeight="1">
      <c r="A174" s="61">
        <v>147</v>
      </c>
      <c r="B174" s="7" t="s">
        <v>1106</v>
      </c>
      <c r="C174" s="11">
        <f t="shared" si="17"/>
        <v>5169379.99</v>
      </c>
      <c r="D174" s="47">
        <v>101551.39</v>
      </c>
      <c r="E174" s="6">
        <v>258195.8</v>
      </c>
      <c r="F174" s="6">
        <v>0</v>
      </c>
      <c r="G174" s="6">
        <v>0</v>
      </c>
      <c r="H174" s="6">
        <v>0</v>
      </c>
      <c r="I174" s="6">
        <v>0</v>
      </c>
      <c r="J174" s="6">
        <v>965603.44</v>
      </c>
      <c r="K174" s="6">
        <v>0</v>
      </c>
      <c r="L174" s="8">
        <v>0</v>
      </c>
      <c r="M174" s="6">
        <v>0</v>
      </c>
      <c r="N174" s="75">
        <v>923.3</v>
      </c>
      <c r="O174" s="6">
        <v>3844029.36</v>
      </c>
      <c r="P174" s="75">
        <v>0</v>
      </c>
      <c r="Q174" s="6">
        <v>0</v>
      </c>
      <c r="R174" s="75">
        <v>0</v>
      </c>
      <c r="S174" s="6">
        <v>0</v>
      </c>
      <c r="T174" s="75">
        <v>0</v>
      </c>
      <c r="U174" s="75">
        <v>0</v>
      </c>
      <c r="V174" s="75">
        <v>0</v>
      </c>
      <c r="W174" s="6">
        <v>0</v>
      </c>
    </row>
    <row r="175" spans="1:23" s="22" customFormat="1" ht="24.75" hidden="1" customHeight="1">
      <c r="A175" s="61">
        <v>148</v>
      </c>
      <c r="B175" s="7" t="s">
        <v>660</v>
      </c>
      <c r="C175" s="11">
        <f t="shared" si="17"/>
        <v>9715833.2599999998</v>
      </c>
      <c r="D175" s="47">
        <v>192699.9</v>
      </c>
      <c r="E175" s="6">
        <v>424932.16</v>
      </c>
      <c r="F175" s="6">
        <v>0</v>
      </c>
      <c r="G175" s="6">
        <v>4019876.5</v>
      </c>
      <c r="H175" s="6">
        <v>0</v>
      </c>
      <c r="I175" s="6">
        <v>0</v>
      </c>
      <c r="J175" s="6">
        <v>1131341.52</v>
      </c>
      <c r="K175" s="6">
        <v>0</v>
      </c>
      <c r="L175" s="8">
        <v>0</v>
      </c>
      <c r="M175" s="6">
        <v>0</v>
      </c>
      <c r="N175" s="75">
        <v>990.3</v>
      </c>
      <c r="O175" s="6">
        <v>3946983.18</v>
      </c>
      <c r="P175" s="75">
        <v>0</v>
      </c>
      <c r="Q175" s="6">
        <v>0</v>
      </c>
      <c r="R175" s="75">
        <v>0</v>
      </c>
      <c r="S175" s="6">
        <v>0</v>
      </c>
      <c r="T175" s="75">
        <v>0</v>
      </c>
      <c r="U175" s="75">
        <v>0</v>
      </c>
      <c r="V175" s="75">
        <v>0</v>
      </c>
      <c r="W175" s="6">
        <v>0</v>
      </c>
    </row>
    <row r="176" spans="1:23" s="22" customFormat="1" ht="24.75" hidden="1" customHeight="1">
      <c r="A176" s="61">
        <v>149</v>
      </c>
      <c r="B176" s="7" t="s">
        <v>661</v>
      </c>
      <c r="C176" s="11">
        <f t="shared" si="17"/>
        <v>12793185.880000001</v>
      </c>
      <c r="D176" s="47">
        <v>253526.48</v>
      </c>
      <c r="E176" s="6">
        <v>569570.66</v>
      </c>
      <c r="F176" s="6">
        <v>1140652.8999999999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8">
        <v>0</v>
      </c>
      <c r="M176" s="6">
        <v>0</v>
      </c>
      <c r="N176" s="75">
        <v>923.3</v>
      </c>
      <c r="O176" s="6">
        <v>3704663.1</v>
      </c>
      <c r="P176" s="75">
        <v>0</v>
      </c>
      <c r="Q176" s="6">
        <v>0</v>
      </c>
      <c r="R176" s="75">
        <v>0</v>
      </c>
      <c r="S176" s="6">
        <v>0</v>
      </c>
      <c r="T176" s="75">
        <v>2149</v>
      </c>
      <c r="U176" s="6">
        <v>7124772.7400000002</v>
      </c>
      <c r="V176" s="75">
        <v>0</v>
      </c>
      <c r="W176" s="6">
        <v>0</v>
      </c>
    </row>
    <row r="177" spans="1:23" s="22" customFormat="1" ht="24.75" hidden="1" customHeight="1">
      <c r="A177" s="61">
        <v>150</v>
      </c>
      <c r="B177" s="7" t="s">
        <v>662</v>
      </c>
      <c r="C177" s="11">
        <f t="shared" si="17"/>
        <v>8647520.6699999999</v>
      </c>
      <c r="D177" s="47">
        <v>169228.93</v>
      </c>
      <c r="E177" s="6">
        <v>446543.86</v>
      </c>
      <c r="F177" s="6">
        <v>1416578.2</v>
      </c>
      <c r="G177" s="6">
        <v>0</v>
      </c>
      <c r="H177" s="6">
        <v>0</v>
      </c>
      <c r="I177" s="6">
        <v>0</v>
      </c>
      <c r="J177" s="6">
        <v>832389.7</v>
      </c>
      <c r="K177" s="6">
        <v>0</v>
      </c>
      <c r="L177" s="8">
        <v>0</v>
      </c>
      <c r="M177" s="6">
        <v>0</v>
      </c>
      <c r="N177" s="75">
        <v>940.7</v>
      </c>
      <c r="O177" s="6">
        <v>3611863.18</v>
      </c>
      <c r="P177" s="75">
        <v>770.6</v>
      </c>
      <c r="Q177" s="6">
        <v>2170916.7999999998</v>
      </c>
      <c r="R177" s="75">
        <v>0</v>
      </c>
      <c r="S177" s="6">
        <v>0</v>
      </c>
      <c r="T177" s="75">
        <v>0</v>
      </c>
      <c r="U177" s="75">
        <v>0</v>
      </c>
      <c r="V177" s="75">
        <v>0</v>
      </c>
      <c r="W177" s="6">
        <v>0</v>
      </c>
    </row>
    <row r="178" spans="1:23" s="22" customFormat="1" ht="24.75" hidden="1" customHeight="1">
      <c r="A178" s="61">
        <v>151</v>
      </c>
      <c r="B178" s="7" t="s">
        <v>663</v>
      </c>
      <c r="C178" s="11">
        <f t="shared" si="17"/>
        <v>14521028.130000001</v>
      </c>
      <c r="D178" s="47">
        <v>289221.59000000003</v>
      </c>
      <c r="E178" s="6">
        <v>576395.78</v>
      </c>
      <c r="F178" s="6">
        <v>1357286.74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8">
        <v>0</v>
      </c>
      <c r="M178" s="6">
        <v>0</v>
      </c>
      <c r="N178" s="75">
        <v>1008</v>
      </c>
      <c r="O178" s="6">
        <v>4129334.48</v>
      </c>
      <c r="P178" s="75">
        <v>0</v>
      </c>
      <c r="Q178" s="6">
        <v>0</v>
      </c>
      <c r="R178" s="75">
        <v>0</v>
      </c>
      <c r="S178" s="6">
        <v>0</v>
      </c>
      <c r="T178" s="75">
        <v>2399</v>
      </c>
      <c r="U178" s="75">
        <v>8168789.54</v>
      </c>
      <c r="V178" s="75">
        <v>0</v>
      </c>
      <c r="W178" s="6">
        <v>0</v>
      </c>
    </row>
    <row r="179" spans="1:23" s="22" customFormat="1" ht="24.75" hidden="1" customHeight="1">
      <c r="A179" s="61">
        <v>152</v>
      </c>
      <c r="B179" s="7" t="s">
        <v>664</v>
      </c>
      <c r="C179" s="11">
        <f t="shared" si="17"/>
        <v>2261131.54</v>
      </c>
      <c r="D179" s="47">
        <v>43929.24</v>
      </c>
      <c r="E179" s="6">
        <v>143111.57999999999</v>
      </c>
      <c r="F179" s="6">
        <v>1526250.94</v>
      </c>
      <c r="G179" s="6">
        <v>0</v>
      </c>
      <c r="H179" s="6">
        <v>0</v>
      </c>
      <c r="I179" s="6">
        <v>0</v>
      </c>
      <c r="J179" s="6">
        <v>547839.78</v>
      </c>
      <c r="K179" s="6">
        <v>0</v>
      </c>
      <c r="L179" s="8">
        <v>0</v>
      </c>
      <c r="M179" s="6">
        <v>0</v>
      </c>
      <c r="N179" s="75">
        <v>0</v>
      </c>
      <c r="O179" s="46">
        <v>0</v>
      </c>
      <c r="P179" s="75">
        <v>0</v>
      </c>
      <c r="Q179" s="46">
        <v>0</v>
      </c>
      <c r="R179" s="75">
        <v>0</v>
      </c>
      <c r="S179" s="46">
        <v>0</v>
      </c>
      <c r="T179" s="75">
        <v>0</v>
      </c>
      <c r="U179" s="75">
        <v>0</v>
      </c>
      <c r="V179" s="75">
        <v>0</v>
      </c>
      <c r="W179" s="46">
        <v>0</v>
      </c>
    </row>
    <row r="180" spans="1:23" s="22" customFormat="1" ht="24.75" hidden="1" customHeight="1">
      <c r="A180" s="61">
        <v>153</v>
      </c>
      <c r="B180" s="7" t="s">
        <v>665</v>
      </c>
      <c r="C180" s="11">
        <f t="shared" si="17"/>
        <v>8838151.3300000001</v>
      </c>
      <c r="D180" s="47">
        <v>85632.31</v>
      </c>
      <c r="E180" s="6">
        <v>304140.28000000003</v>
      </c>
      <c r="F180" s="6">
        <v>0</v>
      </c>
      <c r="G180" s="6">
        <v>3604898.82</v>
      </c>
      <c r="H180" s="6">
        <v>0</v>
      </c>
      <c r="I180" s="6">
        <v>0</v>
      </c>
      <c r="J180" s="6">
        <v>438175.3</v>
      </c>
      <c r="K180" s="6">
        <v>0</v>
      </c>
      <c r="L180" s="8">
        <v>0</v>
      </c>
      <c r="M180" s="6">
        <v>0</v>
      </c>
      <c r="N180" s="75">
        <v>1044</v>
      </c>
      <c r="O180" s="6">
        <v>4405304.62</v>
      </c>
      <c r="P180" s="75">
        <v>0</v>
      </c>
      <c r="Q180" s="6">
        <v>0</v>
      </c>
      <c r="R180" s="75">
        <v>0</v>
      </c>
      <c r="S180" s="6">
        <v>0</v>
      </c>
      <c r="T180" s="75">
        <v>0</v>
      </c>
      <c r="U180" s="75">
        <v>0</v>
      </c>
      <c r="V180" s="75">
        <v>0</v>
      </c>
      <c r="W180" s="6">
        <v>0</v>
      </c>
    </row>
    <row r="181" spans="1:23" s="22" customFormat="1" ht="24.75" hidden="1" customHeight="1">
      <c r="A181" s="61">
        <v>154</v>
      </c>
      <c r="B181" s="7" t="s">
        <v>666</v>
      </c>
      <c r="C181" s="11">
        <f t="shared" si="17"/>
        <v>9771334.4900000002</v>
      </c>
      <c r="D181" s="47">
        <v>194928.85</v>
      </c>
      <c r="E181" s="6">
        <v>372966.14</v>
      </c>
      <c r="F181" s="6">
        <v>891308.28</v>
      </c>
      <c r="G181" s="6">
        <v>3288031.06</v>
      </c>
      <c r="H181" s="6">
        <v>0</v>
      </c>
      <c r="I181" s="6">
        <v>0</v>
      </c>
      <c r="J181" s="6">
        <v>956519.8</v>
      </c>
      <c r="K181" s="6">
        <v>0</v>
      </c>
      <c r="L181" s="8">
        <v>0</v>
      </c>
      <c r="M181" s="6">
        <v>0</v>
      </c>
      <c r="N181" s="75">
        <v>889.9</v>
      </c>
      <c r="O181" s="6">
        <v>4067580.36</v>
      </c>
      <c r="P181" s="75">
        <v>0</v>
      </c>
      <c r="Q181" s="6">
        <v>0</v>
      </c>
      <c r="R181" s="75">
        <v>0</v>
      </c>
      <c r="S181" s="6">
        <v>0</v>
      </c>
      <c r="T181" s="75">
        <v>0</v>
      </c>
      <c r="U181" s="75">
        <v>0</v>
      </c>
      <c r="V181" s="75">
        <v>0</v>
      </c>
      <c r="W181" s="6">
        <v>0</v>
      </c>
    </row>
    <row r="182" spans="1:23" s="22" customFormat="1" ht="24.75" hidden="1" customHeight="1">
      <c r="A182" s="61">
        <v>155</v>
      </c>
      <c r="B182" s="7" t="s">
        <v>667</v>
      </c>
      <c r="C182" s="11">
        <f t="shared" si="17"/>
        <v>8333288.0499999998</v>
      </c>
      <c r="D182" s="47">
        <v>169308.19</v>
      </c>
      <c r="E182" s="6">
        <v>170203.2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8">
        <v>0</v>
      </c>
      <c r="M182" s="6">
        <v>0</v>
      </c>
      <c r="N182" s="75">
        <v>0</v>
      </c>
      <c r="O182" s="46">
        <v>0</v>
      </c>
      <c r="P182" s="75">
        <v>0</v>
      </c>
      <c r="Q182" s="46">
        <v>0</v>
      </c>
      <c r="R182" s="75">
        <v>0</v>
      </c>
      <c r="S182" s="6">
        <v>0</v>
      </c>
      <c r="T182" s="75">
        <v>1949.14</v>
      </c>
      <c r="U182" s="75">
        <v>7993776.6600000001</v>
      </c>
      <c r="V182" s="75">
        <v>0</v>
      </c>
      <c r="W182" s="46">
        <v>0</v>
      </c>
    </row>
    <row r="183" spans="1:23" s="22" customFormat="1" ht="24.75" hidden="1" customHeight="1">
      <c r="A183" s="61">
        <v>156</v>
      </c>
      <c r="B183" s="7" t="s">
        <v>45</v>
      </c>
      <c r="C183" s="11">
        <f t="shared" si="17"/>
        <v>2302205.5099999998</v>
      </c>
      <c r="D183" s="47">
        <v>47126.39</v>
      </c>
      <c r="E183" s="6">
        <v>30036.9</v>
      </c>
      <c r="F183" s="6">
        <v>0</v>
      </c>
      <c r="G183" s="6">
        <v>2225042.2200000002</v>
      </c>
      <c r="H183" s="6">
        <v>0</v>
      </c>
      <c r="I183" s="6">
        <v>0</v>
      </c>
      <c r="J183" s="6">
        <v>0</v>
      </c>
      <c r="K183" s="6">
        <v>0</v>
      </c>
      <c r="L183" s="8">
        <v>0</v>
      </c>
      <c r="M183" s="6">
        <v>0</v>
      </c>
      <c r="N183" s="75">
        <v>0</v>
      </c>
      <c r="O183" s="46">
        <v>0</v>
      </c>
      <c r="P183" s="75">
        <v>0</v>
      </c>
      <c r="Q183" s="46">
        <v>0</v>
      </c>
      <c r="R183" s="75">
        <v>0</v>
      </c>
      <c r="S183" s="46">
        <v>0</v>
      </c>
      <c r="T183" s="75">
        <v>0</v>
      </c>
      <c r="U183" s="75">
        <v>0</v>
      </c>
      <c r="V183" s="75">
        <v>0</v>
      </c>
      <c r="W183" s="46">
        <v>0</v>
      </c>
    </row>
    <row r="184" spans="1:23" s="22" customFormat="1" ht="24.75" hidden="1" customHeight="1">
      <c r="A184" s="61">
        <v>157</v>
      </c>
      <c r="B184" s="7" t="s">
        <v>668</v>
      </c>
      <c r="C184" s="11">
        <f t="shared" si="17"/>
        <v>2749020.09</v>
      </c>
      <c r="D184" s="47">
        <v>56393.43</v>
      </c>
      <c r="E184" s="6">
        <v>30047.52</v>
      </c>
      <c r="F184" s="6">
        <v>0</v>
      </c>
      <c r="G184" s="6">
        <v>2662579.14</v>
      </c>
      <c r="H184" s="6">
        <v>0</v>
      </c>
      <c r="I184" s="6">
        <v>0</v>
      </c>
      <c r="J184" s="6">
        <v>0</v>
      </c>
      <c r="K184" s="6">
        <v>0</v>
      </c>
      <c r="L184" s="8">
        <v>0</v>
      </c>
      <c r="M184" s="6">
        <v>0</v>
      </c>
      <c r="N184" s="75">
        <v>0</v>
      </c>
      <c r="O184" s="46">
        <v>0</v>
      </c>
      <c r="P184" s="75">
        <v>0</v>
      </c>
      <c r="Q184" s="46">
        <v>0</v>
      </c>
      <c r="R184" s="75">
        <v>0</v>
      </c>
      <c r="S184" s="46">
        <v>0</v>
      </c>
      <c r="T184" s="75">
        <v>0</v>
      </c>
      <c r="U184" s="75">
        <v>0</v>
      </c>
      <c r="V184" s="75">
        <v>0</v>
      </c>
      <c r="W184" s="46">
        <v>0</v>
      </c>
    </row>
    <row r="185" spans="1:23" s="22" customFormat="1" ht="24.75" hidden="1" customHeight="1">
      <c r="A185" s="61">
        <v>158</v>
      </c>
      <c r="B185" s="7" t="s">
        <v>669</v>
      </c>
      <c r="C185" s="11">
        <f t="shared" si="17"/>
        <v>2953741.31</v>
      </c>
      <c r="D185" s="47">
        <v>60639.73</v>
      </c>
      <c r="E185" s="6">
        <v>30035.72</v>
      </c>
      <c r="F185" s="6">
        <v>0</v>
      </c>
      <c r="G185" s="6">
        <v>2863065.86</v>
      </c>
      <c r="H185" s="6">
        <v>0</v>
      </c>
      <c r="I185" s="6">
        <v>0</v>
      </c>
      <c r="J185" s="6">
        <v>0</v>
      </c>
      <c r="K185" s="6">
        <v>0</v>
      </c>
      <c r="L185" s="8">
        <v>0</v>
      </c>
      <c r="M185" s="6">
        <v>0</v>
      </c>
      <c r="N185" s="75">
        <v>0</v>
      </c>
      <c r="O185" s="46">
        <v>0</v>
      </c>
      <c r="P185" s="75">
        <v>0</v>
      </c>
      <c r="Q185" s="46">
        <v>0</v>
      </c>
      <c r="R185" s="75">
        <v>0</v>
      </c>
      <c r="S185" s="46">
        <v>0</v>
      </c>
      <c r="T185" s="75">
        <v>0</v>
      </c>
      <c r="U185" s="75">
        <v>0</v>
      </c>
      <c r="V185" s="75">
        <v>0</v>
      </c>
      <c r="W185" s="46">
        <v>0</v>
      </c>
    </row>
    <row r="186" spans="1:23" s="22" customFormat="1" ht="24.75" hidden="1" customHeight="1">
      <c r="A186" s="61">
        <v>159</v>
      </c>
      <c r="B186" s="7" t="s">
        <v>670</v>
      </c>
      <c r="C186" s="11">
        <f t="shared" si="17"/>
        <v>8573724.4900000002</v>
      </c>
      <c r="D186" s="47">
        <v>172410.05</v>
      </c>
      <c r="E186" s="6">
        <v>218587.92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8">
        <v>0</v>
      </c>
      <c r="M186" s="6">
        <v>0</v>
      </c>
      <c r="N186" s="75">
        <v>0</v>
      </c>
      <c r="O186" s="46">
        <v>0</v>
      </c>
      <c r="P186" s="75">
        <v>0</v>
      </c>
      <c r="Q186" s="46">
        <v>0</v>
      </c>
      <c r="R186" s="75">
        <v>0</v>
      </c>
      <c r="S186" s="46">
        <v>0</v>
      </c>
      <c r="T186" s="75">
        <v>2981.51</v>
      </c>
      <c r="U186" s="75">
        <v>8182726.5199999996</v>
      </c>
      <c r="V186" s="75">
        <v>0</v>
      </c>
      <c r="W186" s="46">
        <v>0</v>
      </c>
    </row>
    <row r="187" spans="1:23" s="22" customFormat="1" ht="24.75" hidden="1" customHeight="1">
      <c r="A187" s="61">
        <v>160</v>
      </c>
      <c r="B187" s="7" t="s">
        <v>1076</v>
      </c>
      <c r="C187" s="11">
        <f t="shared" si="17"/>
        <v>8804701.5800000001</v>
      </c>
      <c r="D187" s="47">
        <v>176932.16</v>
      </c>
      <c r="E187" s="6">
        <v>230419.78</v>
      </c>
      <c r="F187" s="6">
        <v>0</v>
      </c>
      <c r="G187" s="6">
        <v>5054027.32</v>
      </c>
      <c r="H187" s="6">
        <v>0</v>
      </c>
      <c r="I187" s="6">
        <v>0</v>
      </c>
      <c r="J187" s="6">
        <v>770139.98</v>
      </c>
      <c r="K187" s="6">
        <v>0</v>
      </c>
      <c r="L187" s="8">
        <v>0</v>
      </c>
      <c r="M187" s="6">
        <v>0</v>
      </c>
      <c r="N187" s="75">
        <v>0</v>
      </c>
      <c r="O187" s="46">
        <v>0</v>
      </c>
      <c r="P187" s="75">
        <v>935.6</v>
      </c>
      <c r="Q187" s="46">
        <v>2573182.34</v>
      </c>
      <c r="R187" s="75">
        <v>0</v>
      </c>
      <c r="S187" s="46">
        <v>0</v>
      </c>
      <c r="T187" s="75">
        <v>0</v>
      </c>
      <c r="U187" s="75">
        <v>0</v>
      </c>
      <c r="V187" s="75">
        <v>0</v>
      </c>
      <c r="W187" s="46">
        <v>0</v>
      </c>
    </row>
    <row r="188" spans="1:23" s="22" customFormat="1" ht="24.75" hidden="1" customHeight="1">
      <c r="A188" s="61">
        <v>161</v>
      </c>
      <c r="B188" s="7" t="s">
        <v>671</v>
      </c>
      <c r="C188" s="11">
        <f t="shared" si="17"/>
        <v>4393780.95</v>
      </c>
      <c r="D188" s="47">
        <v>29844.77</v>
      </c>
      <c r="E188" s="6">
        <v>139697.84</v>
      </c>
      <c r="F188" s="6">
        <v>335058.64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8">
        <v>0</v>
      </c>
      <c r="M188" s="6">
        <v>0</v>
      </c>
      <c r="N188" s="75">
        <v>505.8</v>
      </c>
      <c r="O188" s="6">
        <v>1409101.72</v>
      </c>
      <c r="P188" s="75">
        <v>0</v>
      </c>
      <c r="Q188" s="6">
        <v>0</v>
      </c>
      <c r="R188" s="75">
        <v>0</v>
      </c>
      <c r="S188" s="46">
        <v>0</v>
      </c>
      <c r="T188" s="75">
        <v>592</v>
      </c>
      <c r="U188" s="75">
        <v>2480077.98</v>
      </c>
      <c r="V188" s="75">
        <v>0</v>
      </c>
      <c r="W188" s="6">
        <v>0</v>
      </c>
    </row>
    <row r="189" spans="1:23" s="22" customFormat="1" ht="24.75" hidden="1" customHeight="1">
      <c r="A189" s="61">
        <v>162</v>
      </c>
      <c r="B189" s="7" t="s">
        <v>632</v>
      </c>
      <c r="C189" s="11">
        <f t="shared" si="17"/>
        <v>35853044.020000003</v>
      </c>
      <c r="D189" s="47">
        <v>719288.6</v>
      </c>
      <c r="E189" s="6">
        <v>1090545.3799999999</v>
      </c>
      <c r="F189" s="6">
        <v>0</v>
      </c>
      <c r="G189" s="6">
        <v>0</v>
      </c>
      <c r="H189" s="6">
        <v>1628382.69</v>
      </c>
      <c r="I189" s="6">
        <v>814191.35</v>
      </c>
      <c r="J189" s="6">
        <v>2726446.64</v>
      </c>
      <c r="K189" s="6">
        <v>0</v>
      </c>
      <c r="L189" s="8">
        <v>6</v>
      </c>
      <c r="M189" s="6">
        <v>10398639.08</v>
      </c>
      <c r="N189" s="75">
        <v>1720.1</v>
      </c>
      <c r="O189" s="6">
        <v>7053704.8799999999</v>
      </c>
      <c r="P189" s="75">
        <v>0</v>
      </c>
      <c r="Q189" s="6">
        <v>0</v>
      </c>
      <c r="R189" s="75">
        <v>0</v>
      </c>
      <c r="S189" s="46">
        <v>0</v>
      </c>
      <c r="T189" s="75">
        <v>6406</v>
      </c>
      <c r="U189" s="75">
        <v>11421845.4</v>
      </c>
      <c r="V189" s="75">
        <v>0</v>
      </c>
      <c r="W189" s="6">
        <v>0</v>
      </c>
    </row>
    <row r="190" spans="1:23" s="22" customFormat="1" ht="24.75" hidden="1" customHeight="1">
      <c r="A190" s="61">
        <v>163</v>
      </c>
      <c r="B190" s="7" t="s">
        <v>633</v>
      </c>
      <c r="C190" s="11">
        <f t="shared" si="17"/>
        <v>23121966.82</v>
      </c>
      <c r="D190" s="47">
        <v>465749.7</v>
      </c>
      <c r="E190" s="6">
        <v>449353.44</v>
      </c>
      <c r="F190" s="6">
        <v>0</v>
      </c>
      <c r="G190" s="6">
        <v>7035195.4000000004</v>
      </c>
      <c r="H190" s="6">
        <v>1739631.52</v>
      </c>
      <c r="I190" s="6">
        <v>1077896.96</v>
      </c>
      <c r="J190" s="6">
        <v>1929595</v>
      </c>
      <c r="K190" s="6">
        <v>0</v>
      </c>
      <c r="L190" s="8">
        <v>0</v>
      </c>
      <c r="M190" s="6">
        <v>0</v>
      </c>
      <c r="N190" s="75">
        <v>0</v>
      </c>
      <c r="O190" s="46">
        <v>0</v>
      </c>
      <c r="P190" s="75">
        <v>0</v>
      </c>
      <c r="Q190" s="46">
        <v>0</v>
      </c>
      <c r="R190" s="75">
        <v>0</v>
      </c>
      <c r="S190" s="46">
        <v>0</v>
      </c>
      <c r="T190" s="75">
        <v>3298.59</v>
      </c>
      <c r="U190" s="75">
        <v>10424544.800000001</v>
      </c>
      <c r="V190" s="75">
        <v>0</v>
      </c>
      <c r="W190" s="46">
        <v>0</v>
      </c>
    </row>
    <row r="191" spans="1:23" s="22" customFormat="1" ht="24.75" hidden="1" customHeight="1">
      <c r="A191" s="61">
        <v>164</v>
      </c>
      <c r="B191" s="7" t="s">
        <v>634</v>
      </c>
      <c r="C191" s="11">
        <f t="shared" si="17"/>
        <v>51164798.920000002</v>
      </c>
      <c r="D191" s="47">
        <v>1031729.56</v>
      </c>
      <c r="E191" s="6">
        <v>1338339.48</v>
      </c>
      <c r="F191" s="6">
        <v>0</v>
      </c>
      <c r="G191" s="6">
        <v>12253453.939999999</v>
      </c>
      <c r="H191" s="6">
        <v>0</v>
      </c>
      <c r="I191" s="6">
        <v>0</v>
      </c>
      <c r="J191" s="6">
        <v>2928229</v>
      </c>
      <c r="K191" s="6">
        <v>0</v>
      </c>
      <c r="L191" s="8">
        <v>6</v>
      </c>
      <c r="M191" s="6">
        <v>10432980.619999999</v>
      </c>
      <c r="N191" s="75">
        <v>1720.1</v>
      </c>
      <c r="O191" s="6">
        <v>6932763.1399999997</v>
      </c>
      <c r="P191" s="75">
        <v>1437.2</v>
      </c>
      <c r="Q191" s="6">
        <v>4540315.5</v>
      </c>
      <c r="R191" s="75">
        <v>0</v>
      </c>
      <c r="S191" s="46">
        <v>0</v>
      </c>
      <c r="T191" s="75">
        <v>6406</v>
      </c>
      <c r="U191" s="75">
        <v>11706987.68</v>
      </c>
      <c r="V191" s="75">
        <v>0</v>
      </c>
      <c r="W191" s="6">
        <v>0</v>
      </c>
    </row>
    <row r="192" spans="1:23" s="22" customFormat="1" ht="24.75" hidden="1" customHeight="1">
      <c r="A192" s="61">
        <v>165</v>
      </c>
      <c r="B192" s="7" t="s">
        <v>635</v>
      </c>
      <c r="C192" s="11">
        <f t="shared" si="17"/>
        <v>31449858.399999999</v>
      </c>
      <c r="D192" s="47">
        <v>643516.98</v>
      </c>
      <c r="E192" s="6">
        <v>341804.7</v>
      </c>
      <c r="F192" s="6">
        <v>0</v>
      </c>
      <c r="G192" s="6">
        <v>10604215.140000001</v>
      </c>
      <c r="H192" s="6">
        <v>3801575.32</v>
      </c>
      <c r="I192" s="6">
        <v>1819644.96</v>
      </c>
      <c r="J192" s="6">
        <v>0</v>
      </c>
      <c r="K192" s="6">
        <v>0</v>
      </c>
      <c r="L192" s="8">
        <v>6</v>
      </c>
      <c r="M192" s="6">
        <v>10364643.279999999</v>
      </c>
      <c r="N192" s="75">
        <v>0</v>
      </c>
      <c r="O192" s="46">
        <v>0</v>
      </c>
      <c r="P192" s="75">
        <v>1495.7</v>
      </c>
      <c r="Q192" s="46">
        <v>3874458.02</v>
      </c>
      <c r="R192" s="75">
        <v>0</v>
      </c>
      <c r="S192" s="46">
        <v>0</v>
      </c>
      <c r="T192" s="75">
        <v>0</v>
      </c>
      <c r="U192" s="75">
        <v>0</v>
      </c>
      <c r="V192" s="75">
        <v>0</v>
      </c>
      <c r="W192" s="46">
        <v>0</v>
      </c>
    </row>
    <row r="193" spans="1:23" s="22" customFormat="1" ht="24.75" hidden="1" customHeight="1">
      <c r="A193" s="61">
        <v>166</v>
      </c>
      <c r="B193" s="7" t="s">
        <v>637</v>
      </c>
      <c r="C193" s="11">
        <f t="shared" si="17"/>
        <v>13688198.59</v>
      </c>
      <c r="D193" s="47">
        <v>276745.75</v>
      </c>
      <c r="E193" s="6">
        <v>276865.76</v>
      </c>
      <c r="F193" s="6">
        <v>0</v>
      </c>
      <c r="G193" s="6">
        <v>1436792.78</v>
      </c>
      <c r="H193" s="6">
        <v>0</v>
      </c>
      <c r="I193" s="6">
        <v>0</v>
      </c>
      <c r="J193" s="6">
        <v>0</v>
      </c>
      <c r="K193" s="6">
        <v>0</v>
      </c>
      <c r="L193" s="8">
        <v>0</v>
      </c>
      <c r="M193" s="6">
        <v>0</v>
      </c>
      <c r="N193" s="75">
        <v>1005.2</v>
      </c>
      <c r="O193" s="6">
        <v>3887202.02</v>
      </c>
      <c r="P193" s="75">
        <v>0</v>
      </c>
      <c r="Q193" s="6">
        <v>0</v>
      </c>
      <c r="R193" s="75">
        <v>0</v>
      </c>
      <c r="S193" s="46">
        <v>0</v>
      </c>
      <c r="T193" s="75">
        <v>1667.66</v>
      </c>
      <c r="U193" s="6">
        <v>7810592.2800000003</v>
      </c>
      <c r="V193" s="75">
        <v>0</v>
      </c>
      <c r="W193" s="6">
        <v>0</v>
      </c>
    </row>
    <row r="194" spans="1:23" s="22" customFormat="1" ht="24.75" hidden="1" customHeight="1">
      <c r="A194" s="61">
        <v>167</v>
      </c>
      <c r="B194" s="7" t="s">
        <v>672</v>
      </c>
      <c r="C194" s="11">
        <f t="shared" si="17"/>
        <v>3657591.57</v>
      </c>
      <c r="D194" s="47">
        <v>73562.23</v>
      </c>
      <c r="E194" s="6">
        <v>110836.22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8">
        <v>0</v>
      </c>
      <c r="M194" s="6">
        <v>0</v>
      </c>
      <c r="N194" s="75">
        <v>505.8</v>
      </c>
      <c r="O194" s="6">
        <v>1465843.2</v>
      </c>
      <c r="P194" s="75">
        <v>0</v>
      </c>
      <c r="Q194" s="6">
        <v>0</v>
      </c>
      <c r="R194" s="75">
        <v>0</v>
      </c>
      <c r="S194" s="46">
        <v>0</v>
      </c>
      <c r="T194" s="75">
        <v>602.1</v>
      </c>
      <c r="U194" s="6">
        <v>2007349.92</v>
      </c>
      <c r="V194" s="75">
        <v>0</v>
      </c>
      <c r="W194" s="6">
        <v>0</v>
      </c>
    </row>
    <row r="195" spans="1:23" s="22" customFormat="1" ht="24.75" hidden="1" customHeight="1">
      <c r="A195" s="61">
        <v>168</v>
      </c>
      <c r="B195" s="7" t="s">
        <v>118</v>
      </c>
      <c r="C195" s="11">
        <f t="shared" si="17"/>
        <v>12867737.43</v>
      </c>
      <c r="D195" s="47">
        <v>252642.57</v>
      </c>
      <c r="E195" s="6">
        <f>43630.5+303098.34</f>
        <v>346728.84</v>
      </c>
      <c r="F195" s="79">
        <v>2191726.52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8">
        <v>0</v>
      </c>
      <c r="M195" s="6">
        <v>0</v>
      </c>
      <c r="N195" s="75">
        <v>1682.4</v>
      </c>
      <c r="O195" s="6">
        <v>6552388.96</v>
      </c>
      <c r="P195" s="75">
        <v>1235.5</v>
      </c>
      <c r="Q195" s="6">
        <v>3524250.54</v>
      </c>
      <c r="R195" s="75">
        <v>0</v>
      </c>
      <c r="S195" s="6">
        <v>0</v>
      </c>
      <c r="T195" s="75">
        <v>0</v>
      </c>
      <c r="U195" s="75">
        <v>0</v>
      </c>
      <c r="V195" s="75">
        <v>0</v>
      </c>
      <c r="W195" s="6">
        <v>0</v>
      </c>
    </row>
    <row r="196" spans="1:23" s="22" customFormat="1" ht="24.75" hidden="1" customHeight="1">
      <c r="A196" s="61">
        <v>169</v>
      </c>
      <c r="B196" s="7" t="s">
        <v>1124</v>
      </c>
      <c r="C196" s="11">
        <f t="shared" ref="C196:C227" si="18">ROUND(SUM(D196+E196+F196+G196+H196+I196+J196+K196+M196+O196+Q196+S196+U196+W196),2)</f>
        <v>7958444.7400000002</v>
      </c>
      <c r="D196" s="47">
        <v>157617.4</v>
      </c>
      <c r="E196" s="6">
        <f>13662.04+157360.08</f>
        <v>171022.12</v>
      </c>
      <c r="F196" s="79">
        <v>1177004.72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8">
        <v>0</v>
      </c>
      <c r="M196" s="6">
        <v>0</v>
      </c>
      <c r="N196" s="75">
        <v>0</v>
      </c>
      <c r="O196" s="46">
        <v>0</v>
      </c>
      <c r="P196" s="75">
        <v>0</v>
      </c>
      <c r="Q196" s="46">
        <v>0</v>
      </c>
      <c r="R196" s="75">
        <v>0</v>
      </c>
      <c r="S196" s="6">
        <v>0</v>
      </c>
      <c r="T196" s="75">
        <v>1862</v>
      </c>
      <c r="U196" s="46">
        <v>6452800.5</v>
      </c>
      <c r="V196" s="75">
        <v>0</v>
      </c>
      <c r="W196" s="46">
        <v>0</v>
      </c>
    </row>
    <row r="197" spans="1:23" s="22" customFormat="1" ht="24.75" hidden="1" customHeight="1">
      <c r="A197" s="61">
        <v>170</v>
      </c>
      <c r="B197" s="7" t="s">
        <v>119</v>
      </c>
      <c r="C197" s="11">
        <f t="shared" si="18"/>
        <v>6162159.2000000002</v>
      </c>
      <c r="D197" s="47">
        <v>119416.96000000001</v>
      </c>
      <c r="E197" s="6">
        <f>27575.42+15270.38</f>
        <v>42845.799999999996</v>
      </c>
      <c r="F197" s="79">
        <v>2622046.14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8">
        <v>0</v>
      </c>
      <c r="M197" s="6">
        <v>0</v>
      </c>
      <c r="N197" s="75">
        <v>0</v>
      </c>
      <c r="O197" s="46">
        <v>0</v>
      </c>
      <c r="P197" s="75">
        <v>1419.5</v>
      </c>
      <c r="Q197" s="46">
        <v>3377850.3</v>
      </c>
      <c r="R197" s="75">
        <v>0</v>
      </c>
      <c r="S197" s="46">
        <v>0</v>
      </c>
      <c r="T197" s="75">
        <v>0</v>
      </c>
      <c r="U197" s="75">
        <v>0</v>
      </c>
      <c r="V197" s="75">
        <v>0</v>
      </c>
      <c r="W197" s="46">
        <v>0</v>
      </c>
    </row>
    <row r="198" spans="1:23" s="22" customFormat="1" ht="24.75" hidden="1" customHeight="1">
      <c r="A198" s="61">
        <v>171</v>
      </c>
      <c r="B198" s="7" t="s">
        <v>673</v>
      </c>
      <c r="C198" s="11">
        <f t="shared" si="18"/>
        <v>20524195.059999999</v>
      </c>
      <c r="D198" s="47">
        <v>408058.92</v>
      </c>
      <c r="E198" s="6">
        <v>749315.34</v>
      </c>
      <c r="F198" s="6">
        <v>1693571.4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8">
        <v>0</v>
      </c>
      <c r="M198" s="6">
        <v>0</v>
      </c>
      <c r="N198" s="75">
        <v>1568.1</v>
      </c>
      <c r="O198" s="6">
        <v>3267824.74</v>
      </c>
      <c r="P198" s="75">
        <v>0</v>
      </c>
      <c r="Q198" s="6">
        <v>0</v>
      </c>
      <c r="R198" s="75">
        <v>0</v>
      </c>
      <c r="S198" s="46">
        <v>0</v>
      </c>
      <c r="T198" s="75">
        <v>3414.6</v>
      </c>
      <c r="U198" s="6">
        <v>14405424.66</v>
      </c>
      <c r="V198" s="75">
        <v>0</v>
      </c>
      <c r="W198" s="6">
        <v>0</v>
      </c>
    </row>
    <row r="199" spans="1:23" s="22" customFormat="1" ht="24.75" hidden="1" customHeight="1">
      <c r="A199" s="61">
        <v>172</v>
      </c>
      <c r="B199" s="7" t="s">
        <v>674</v>
      </c>
      <c r="C199" s="11">
        <f t="shared" si="18"/>
        <v>13543979.09</v>
      </c>
      <c r="D199" s="47">
        <v>274492.05</v>
      </c>
      <c r="E199" s="6">
        <v>272830.15999999997</v>
      </c>
      <c r="F199" s="6">
        <v>1789046.38</v>
      </c>
      <c r="G199" s="6">
        <v>5165340.26</v>
      </c>
      <c r="H199" s="6">
        <v>0</v>
      </c>
      <c r="I199" s="6">
        <v>0</v>
      </c>
      <c r="J199" s="6">
        <v>1962455.64</v>
      </c>
      <c r="K199" s="6">
        <v>0</v>
      </c>
      <c r="L199" s="8">
        <v>0</v>
      </c>
      <c r="M199" s="6">
        <v>0</v>
      </c>
      <c r="N199" s="75">
        <v>0</v>
      </c>
      <c r="O199" s="46">
        <v>0</v>
      </c>
      <c r="P199" s="75">
        <v>1395</v>
      </c>
      <c r="Q199" s="46">
        <v>4079814.6</v>
      </c>
      <c r="R199" s="75">
        <v>0</v>
      </c>
      <c r="S199" s="46">
        <v>0</v>
      </c>
      <c r="T199" s="75">
        <v>0</v>
      </c>
      <c r="U199" s="75">
        <v>0</v>
      </c>
      <c r="V199" s="75">
        <v>0</v>
      </c>
      <c r="W199" s="46">
        <v>0</v>
      </c>
    </row>
    <row r="200" spans="1:23" s="22" customFormat="1" ht="24.75" hidden="1" customHeight="1">
      <c r="A200" s="61">
        <v>173</v>
      </c>
      <c r="B200" s="7" t="s">
        <v>165</v>
      </c>
      <c r="C200" s="11">
        <f t="shared" si="18"/>
        <v>4624240.93</v>
      </c>
      <c r="D200" s="47">
        <v>86924.99</v>
      </c>
      <c r="E200" s="6">
        <v>433208.68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8">
        <v>0</v>
      </c>
      <c r="M200" s="6">
        <v>0</v>
      </c>
      <c r="N200" s="75">
        <v>1076.9000000000001</v>
      </c>
      <c r="O200" s="6">
        <v>4104107.26</v>
      </c>
      <c r="P200" s="75">
        <v>0</v>
      </c>
      <c r="Q200" s="6">
        <v>0</v>
      </c>
      <c r="R200" s="75">
        <v>0</v>
      </c>
      <c r="S200" s="6">
        <v>0</v>
      </c>
      <c r="T200" s="75">
        <v>0</v>
      </c>
      <c r="U200" s="75">
        <v>0</v>
      </c>
      <c r="V200" s="75">
        <v>0</v>
      </c>
      <c r="W200" s="6">
        <v>0</v>
      </c>
    </row>
    <row r="201" spans="1:23" s="22" customFormat="1" ht="24.75" hidden="1" customHeight="1">
      <c r="A201" s="61">
        <v>174</v>
      </c>
      <c r="B201" s="7" t="s">
        <v>1107</v>
      </c>
      <c r="C201" s="11">
        <f t="shared" si="18"/>
        <v>6281140.6100000003</v>
      </c>
      <c r="D201" s="47">
        <v>121363.76</v>
      </c>
      <c r="E201" s="6">
        <f>14765.34+193082.22</f>
        <v>207847.56</v>
      </c>
      <c r="F201" s="79">
        <v>1672632.15</v>
      </c>
      <c r="G201" s="6">
        <v>0</v>
      </c>
      <c r="H201" s="6">
        <v>0</v>
      </c>
      <c r="I201" s="6">
        <v>0</v>
      </c>
      <c r="J201" s="6">
        <v>1920634.08</v>
      </c>
      <c r="K201" s="6">
        <v>0</v>
      </c>
      <c r="L201" s="8">
        <v>0</v>
      </c>
      <c r="M201" s="6">
        <v>0</v>
      </c>
      <c r="N201" s="75">
        <v>0</v>
      </c>
      <c r="O201" s="46">
        <v>0</v>
      </c>
      <c r="P201" s="75">
        <v>1104.2</v>
      </c>
      <c r="Q201" s="46">
        <v>2358663.06</v>
      </c>
      <c r="R201" s="75">
        <v>0</v>
      </c>
      <c r="S201" s="46">
        <v>0</v>
      </c>
      <c r="T201" s="75">
        <v>0</v>
      </c>
      <c r="U201" s="75">
        <v>0</v>
      </c>
      <c r="V201" s="75">
        <v>0</v>
      </c>
      <c r="W201" s="46">
        <v>0</v>
      </c>
    </row>
    <row r="202" spans="1:23" s="22" customFormat="1" ht="24.75" hidden="1" customHeight="1">
      <c r="A202" s="61">
        <v>175</v>
      </c>
      <c r="B202" s="7" t="s">
        <v>1151</v>
      </c>
      <c r="C202" s="11">
        <f t="shared" si="18"/>
        <v>1199636.98</v>
      </c>
      <c r="D202" s="47">
        <v>21425.69</v>
      </c>
      <c r="E202" s="6">
        <v>13771.78</v>
      </c>
      <c r="F202" s="6">
        <v>1164439.51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8">
        <v>0</v>
      </c>
      <c r="M202" s="6">
        <v>0</v>
      </c>
      <c r="N202" s="75">
        <v>0</v>
      </c>
      <c r="O202" s="46">
        <v>0</v>
      </c>
      <c r="P202" s="75">
        <v>0</v>
      </c>
      <c r="Q202" s="46">
        <v>0</v>
      </c>
      <c r="R202" s="75">
        <v>0</v>
      </c>
      <c r="S202" s="46">
        <v>0</v>
      </c>
      <c r="T202" s="75">
        <v>0</v>
      </c>
      <c r="U202" s="75">
        <v>0</v>
      </c>
      <c r="V202" s="75">
        <v>0</v>
      </c>
      <c r="W202" s="46">
        <v>0</v>
      </c>
    </row>
    <row r="203" spans="1:23" s="22" customFormat="1" ht="24.75" hidden="1" customHeight="1">
      <c r="A203" s="61">
        <v>176</v>
      </c>
      <c r="B203" s="7" t="s">
        <v>1108</v>
      </c>
      <c r="C203" s="11">
        <f t="shared" si="18"/>
        <v>15131673.68</v>
      </c>
      <c r="D203" s="47">
        <v>308120.89</v>
      </c>
      <c r="E203" s="6">
        <f>13662.04+241503.84</f>
        <v>255165.88</v>
      </c>
      <c r="F203" s="79">
        <v>1389995.87</v>
      </c>
      <c r="G203" s="6">
        <v>3905415.32</v>
      </c>
      <c r="H203" s="6">
        <v>0</v>
      </c>
      <c r="I203" s="6">
        <v>0</v>
      </c>
      <c r="J203" s="6">
        <v>0</v>
      </c>
      <c r="K203" s="6">
        <v>0</v>
      </c>
      <c r="L203" s="8">
        <v>0</v>
      </c>
      <c r="M203" s="6">
        <v>0</v>
      </c>
      <c r="N203" s="75">
        <v>0</v>
      </c>
      <c r="O203" s="46">
        <v>0</v>
      </c>
      <c r="P203" s="75">
        <v>786.7</v>
      </c>
      <c r="Q203" s="46">
        <v>1938209</v>
      </c>
      <c r="R203" s="75">
        <v>0</v>
      </c>
      <c r="S203" s="46">
        <v>0</v>
      </c>
      <c r="T203" s="75">
        <v>2097</v>
      </c>
      <c r="U203" s="46">
        <v>7334766.7199999997</v>
      </c>
      <c r="V203" s="75">
        <v>0</v>
      </c>
      <c r="W203" s="46">
        <v>0</v>
      </c>
    </row>
    <row r="204" spans="1:23" s="22" customFormat="1" ht="24.75" hidden="1" customHeight="1">
      <c r="A204" s="61">
        <v>177</v>
      </c>
      <c r="B204" s="7" t="s">
        <v>150</v>
      </c>
      <c r="C204" s="11">
        <f t="shared" si="18"/>
        <v>2583875.14</v>
      </c>
      <c r="D204" s="47">
        <v>51901.01</v>
      </c>
      <c r="E204" s="6">
        <v>15270.38</v>
      </c>
      <c r="F204" s="6">
        <v>2516703.75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8">
        <v>0</v>
      </c>
      <c r="M204" s="6">
        <v>0</v>
      </c>
      <c r="N204" s="75">
        <v>0</v>
      </c>
      <c r="O204" s="46">
        <v>0</v>
      </c>
      <c r="P204" s="75">
        <v>0</v>
      </c>
      <c r="Q204" s="46">
        <v>0</v>
      </c>
      <c r="R204" s="75">
        <v>0</v>
      </c>
      <c r="S204" s="46">
        <v>0</v>
      </c>
      <c r="T204" s="75">
        <v>0</v>
      </c>
      <c r="U204" s="75">
        <v>0</v>
      </c>
      <c r="V204" s="75">
        <v>0</v>
      </c>
      <c r="W204" s="46">
        <v>0</v>
      </c>
    </row>
    <row r="205" spans="1:23" s="22" customFormat="1" ht="24.75" hidden="1" customHeight="1">
      <c r="A205" s="61">
        <v>178</v>
      </c>
      <c r="B205" s="7" t="s">
        <v>675</v>
      </c>
      <c r="C205" s="11">
        <f t="shared" si="18"/>
        <v>7128475.3499999996</v>
      </c>
      <c r="D205" s="47">
        <v>141990.35</v>
      </c>
      <c r="E205" s="6">
        <v>282502.62</v>
      </c>
      <c r="F205" s="6">
        <v>1703318.2</v>
      </c>
      <c r="G205" s="6">
        <v>5000664.18</v>
      </c>
      <c r="H205" s="6">
        <v>0</v>
      </c>
      <c r="I205" s="6">
        <v>0</v>
      </c>
      <c r="J205" s="6">
        <v>0</v>
      </c>
      <c r="K205" s="6">
        <v>0</v>
      </c>
      <c r="L205" s="8">
        <v>0</v>
      </c>
      <c r="M205" s="6">
        <v>0</v>
      </c>
      <c r="N205" s="75">
        <v>0</v>
      </c>
      <c r="O205" s="46">
        <v>0</v>
      </c>
      <c r="P205" s="75">
        <v>0</v>
      </c>
      <c r="Q205" s="46">
        <v>0</v>
      </c>
      <c r="R205" s="75">
        <v>0</v>
      </c>
      <c r="S205" s="46">
        <v>0</v>
      </c>
      <c r="T205" s="75">
        <v>0</v>
      </c>
      <c r="U205" s="75">
        <v>0</v>
      </c>
      <c r="V205" s="75">
        <v>0</v>
      </c>
      <c r="W205" s="46">
        <v>0</v>
      </c>
    </row>
    <row r="206" spans="1:23" s="22" customFormat="1" ht="24.75" hidden="1" customHeight="1">
      <c r="A206" s="61">
        <v>179</v>
      </c>
      <c r="B206" s="7" t="s">
        <v>1152</v>
      </c>
      <c r="C206" s="11">
        <f t="shared" si="18"/>
        <v>1253864.78</v>
      </c>
      <c r="D206" s="47">
        <v>22407.43</v>
      </c>
      <c r="E206" s="6">
        <v>13662.04</v>
      </c>
      <c r="F206" s="79">
        <v>1217795.31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8">
        <v>0</v>
      </c>
      <c r="M206" s="6">
        <v>0</v>
      </c>
      <c r="N206" s="75">
        <v>0</v>
      </c>
      <c r="O206" s="46">
        <v>0</v>
      </c>
      <c r="P206" s="75">
        <v>0</v>
      </c>
      <c r="Q206" s="46">
        <v>0</v>
      </c>
      <c r="R206" s="75">
        <v>0</v>
      </c>
      <c r="S206" s="46">
        <v>0</v>
      </c>
      <c r="T206" s="75">
        <v>0</v>
      </c>
      <c r="U206" s="75">
        <v>0</v>
      </c>
      <c r="V206" s="75">
        <v>0</v>
      </c>
      <c r="W206" s="46">
        <v>0</v>
      </c>
    </row>
    <row r="207" spans="1:23" s="22" customFormat="1" ht="24.75" hidden="1" customHeight="1">
      <c r="A207" s="61">
        <v>180</v>
      </c>
      <c r="B207" s="7" t="s">
        <v>151</v>
      </c>
      <c r="C207" s="11">
        <f t="shared" si="18"/>
        <v>14536724.939999999</v>
      </c>
      <c r="D207" s="47">
        <v>293821.68</v>
      </c>
      <c r="E207" s="6">
        <v>297878.02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8">
        <v>0</v>
      </c>
      <c r="M207" s="6">
        <v>0</v>
      </c>
      <c r="N207" s="75">
        <v>649.5</v>
      </c>
      <c r="O207" s="6">
        <v>1570082.04</v>
      </c>
      <c r="P207" s="75">
        <v>0</v>
      </c>
      <c r="Q207" s="6">
        <v>0</v>
      </c>
      <c r="R207" s="75">
        <v>0</v>
      </c>
      <c r="S207" s="46">
        <v>0</v>
      </c>
      <c r="T207" s="75">
        <v>4160</v>
      </c>
      <c r="U207" s="6">
        <v>12374943.199999999</v>
      </c>
      <c r="V207" s="75">
        <v>0</v>
      </c>
      <c r="W207" s="6">
        <v>0</v>
      </c>
    </row>
    <row r="208" spans="1:23" s="22" customFormat="1" ht="24.75" hidden="1" customHeight="1">
      <c r="A208" s="61">
        <v>181</v>
      </c>
      <c r="B208" s="7" t="s">
        <v>676</v>
      </c>
      <c r="C208" s="11">
        <f t="shared" si="18"/>
        <v>22004289.390000001</v>
      </c>
      <c r="D208" s="47">
        <v>442662.69</v>
      </c>
      <c r="E208" s="6">
        <v>661594.14</v>
      </c>
      <c r="F208" s="6">
        <v>1953880.58</v>
      </c>
      <c r="G208" s="6">
        <v>6482368.9400000004</v>
      </c>
      <c r="H208" s="6">
        <v>0</v>
      </c>
      <c r="I208" s="6">
        <v>0</v>
      </c>
      <c r="J208" s="6">
        <v>1752210.32</v>
      </c>
      <c r="K208" s="6">
        <v>0</v>
      </c>
      <c r="L208" s="8">
        <v>0</v>
      </c>
      <c r="M208" s="6">
        <v>0</v>
      </c>
      <c r="N208" s="75">
        <v>1682.4</v>
      </c>
      <c r="O208" s="6">
        <v>6734033.4400000004</v>
      </c>
      <c r="P208" s="75">
        <v>1237</v>
      </c>
      <c r="Q208" s="6">
        <v>3977539.28</v>
      </c>
      <c r="R208" s="75">
        <v>0</v>
      </c>
      <c r="S208" s="6">
        <v>0</v>
      </c>
      <c r="T208" s="75">
        <v>0</v>
      </c>
      <c r="U208" s="75">
        <v>0</v>
      </c>
      <c r="V208" s="75">
        <v>0</v>
      </c>
      <c r="W208" s="6">
        <v>0</v>
      </c>
    </row>
    <row r="209" spans="1:23" s="22" customFormat="1" ht="24.75" hidden="1" customHeight="1">
      <c r="A209" s="61">
        <v>182</v>
      </c>
      <c r="B209" s="7" t="s">
        <v>677</v>
      </c>
      <c r="C209" s="11">
        <f t="shared" si="18"/>
        <v>13655288.99</v>
      </c>
      <c r="D209" s="47">
        <v>269202.61</v>
      </c>
      <c r="E209" s="6">
        <v>291887.15999999997</v>
      </c>
      <c r="F209" s="6">
        <v>1742456.44</v>
      </c>
      <c r="G209" s="6">
        <v>5679860.3799999999</v>
      </c>
      <c r="H209" s="6">
        <v>1197329.48</v>
      </c>
      <c r="I209" s="6">
        <v>814513.88</v>
      </c>
      <c r="J209" s="6">
        <v>1305752.6000000001</v>
      </c>
      <c r="K209" s="6">
        <v>0</v>
      </c>
      <c r="L209" s="8">
        <v>0</v>
      </c>
      <c r="M209" s="6">
        <v>0</v>
      </c>
      <c r="N209" s="75">
        <v>0</v>
      </c>
      <c r="O209" s="46">
        <v>0</v>
      </c>
      <c r="P209" s="75">
        <v>1078.7</v>
      </c>
      <c r="Q209" s="46">
        <v>2354286.44</v>
      </c>
      <c r="R209" s="75">
        <v>0</v>
      </c>
      <c r="S209" s="46">
        <v>0</v>
      </c>
      <c r="T209" s="75">
        <v>0</v>
      </c>
      <c r="U209" s="75">
        <v>0</v>
      </c>
      <c r="V209" s="75">
        <v>0</v>
      </c>
      <c r="W209" s="46">
        <v>0</v>
      </c>
    </row>
    <row r="210" spans="1:23" s="22" customFormat="1" ht="24.75" hidden="1" customHeight="1">
      <c r="A210" s="61">
        <v>183</v>
      </c>
      <c r="B210" s="7" t="s">
        <v>678</v>
      </c>
      <c r="C210" s="11">
        <f t="shared" si="18"/>
        <v>6928930.9500000002</v>
      </c>
      <c r="D210" s="47">
        <v>135609.59</v>
      </c>
      <c r="E210" s="6">
        <v>357175.38</v>
      </c>
      <c r="F210" s="6">
        <v>1343304.92</v>
      </c>
      <c r="G210" s="6">
        <v>3791423.78</v>
      </c>
      <c r="H210" s="6">
        <v>261596.56</v>
      </c>
      <c r="I210" s="6">
        <v>130798.28</v>
      </c>
      <c r="J210" s="6">
        <v>909022.44</v>
      </c>
      <c r="K210" s="6">
        <v>0</v>
      </c>
      <c r="L210" s="8">
        <v>0</v>
      </c>
      <c r="M210" s="6">
        <v>0</v>
      </c>
      <c r="N210" s="75">
        <v>0</v>
      </c>
      <c r="O210" s="46">
        <v>0</v>
      </c>
      <c r="P210" s="75">
        <v>0</v>
      </c>
      <c r="Q210" s="46">
        <v>0</v>
      </c>
      <c r="R210" s="75">
        <v>0</v>
      </c>
      <c r="S210" s="46">
        <v>0</v>
      </c>
      <c r="T210" s="75">
        <v>0</v>
      </c>
      <c r="U210" s="75">
        <v>0</v>
      </c>
      <c r="V210" s="75">
        <v>0</v>
      </c>
      <c r="W210" s="46">
        <v>0</v>
      </c>
    </row>
    <row r="211" spans="1:23" s="22" customFormat="1" ht="24.75" hidden="1" customHeight="1">
      <c r="A211" s="61">
        <v>184</v>
      </c>
      <c r="B211" s="7" t="s">
        <v>679</v>
      </c>
      <c r="C211" s="11">
        <f t="shared" si="18"/>
        <v>2760247.96</v>
      </c>
      <c r="D211" s="47">
        <v>51181.54</v>
      </c>
      <c r="E211" s="6">
        <v>292568.02</v>
      </c>
      <c r="F211" s="6">
        <v>535812.04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8">
        <v>0</v>
      </c>
      <c r="M211" s="6">
        <v>0</v>
      </c>
      <c r="N211" s="75">
        <v>368.6</v>
      </c>
      <c r="O211" s="6">
        <v>1880686.36</v>
      </c>
      <c r="P211" s="75">
        <v>0</v>
      </c>
      <c r="Q211" s="6">
        <v>0</v>
      </c>
      <c r="R211" s="75">
        <v>0</v>
      </c>
      <c r="S211" s="6">
        <v>0</v>
      </c>
      <c r="T211" s="75">
        <v>0</v>
      </c>
      <c r="U211" s="75">
        <v>0</v>
      </c>
      <c r="V211" s="75">
        <v>0</v>
      </c>
      <c r="W211" s="6">
        <v>0</v>
      </c>
    </row>
    <row r="212" spans="1:23" s="22" customFormat="1" ht="24.75" hidden="1" customHeight="1">
      <c r="A212" s="61">
        <v>185</v>
      </c>
      <c r="B212" s="7" t="s">
        <v>680</v>
      </c>
      <c r="C212" s="11">
        <f t="shared" si="18"/>
        <v>12433379.33</v>
      </c>
      <c r="D212" s="47">
        <v>246957.65</v>
      </c>
      <c r="E212" s="6">
        <v>249411.88</v>
      </c>
      <c r="F212" s="6">
        <v>2131122.48</v>
      </c>
      <c r="G212" s="6">
        <v>5314941.84</v>
      </c>
      <c r="H212" s="6">
        <v>0</v>
      </c>
      <c r="I212" s="6">
        <v>0</v>
      </c>
      <c r="J212" s="6">
        <v>1504784.38</v>
      </c>
      <c r="K212" s="6">
        <v>0</v>
      </c>
      <c r="L212" s="8">
        <v>0</v>
      </c>
      <c r="M212" s="6">
        <v>0</v>
      </c>
      <c r="N212" s="75">
        <v>0</v>
      </c>
      <c r="O212" s="46">
        <v>0</v>
      </c>
      <c r="P212" s="75">
        <v>1267.9000000000001</v>
      </c>
      <c r="Q212" s="46">
        <v>2986161.1</v>
      </c>
      <c r="R212" s="75">
        <v>0</v>
      </c>
      <c r="S212" s="46">
        <v>0</v>
      </c>
      <c r="T212" s="75">
        <v>0</v>
      </c>
      <c r="U212" s="75">
        <v>0</v>
      </c>
      <c r="V212" s="75">
        <v>0</v>
      </c>
      <c r="W212" s="46">
        <v>0</v>
      </c>
    </row>
    <row r="213" spans="1:23" s="22" customFormat="1" ht="24.75" hidden="1" customHeight="1">
      <c r="A213" s="61">
        <v>186</v>
      </c>
      <c r="B213" s="7" t="s">
        <v>152</v>
      </c>
      <c r="C213" s="11">
        <f t="shared" si="18"/>
        <v>8213792.8399999999</v>
      </c>
      <c r="D213" s="47">
        <v>152743.03</v>
      </c>
      <c r="E213" s="6">
        <f>69791.1+491608.06</f>
        <v>561399.16</v>
      </c>
      <c r="F213" s="79">
        <v>1975507.79</v>
      </c>
      <c r="G213" s="6">
        <v>0</v>
      </c>
      <c r="H213" s="6">
        <v>0</v>
      </c>
      <c r="I213" s="6">
        <v>0</v>
      </c>
      <c r="J213" s="6">
        <v>980734.58</v>
      </c>
      <c r="K213" s="6">
        <v>0</v>
      </c>
      <c r="L213" s="8">
        <v>0</v>
      </c>
      <c r="M213" s="6">
        <v>0</v>
      </c>
      <c r="N213" s="75">
        <v>1127.2</v>
      </c>
      <c r="O213" s="6">
        <v>3139815.98</v>
      </c>
      <c r="P213" s="75">
        <v>406.3</v>
      </c>
      <c r="Q213" s="6">
        <v>1403592.3</v>
      </c>
      <c r="R213" s="75">
        <v>0</v>
      </c>
      <c r="S213" s="6">
        <v>0</v>
      </c>
      <c r="T213" s="75">
        <v>0</v>
      </c>
      <c r="U213" s="75">
        <v>0</v>
      </c>
      <c r="V213" s="75">
        <v>0</v>
      </c>
      <c r="W213" s="6">
        <v>0</v>
      </c>
    </row>
    <row r="214" spans="1:23" s="22" customFormat="1" ht="24.75" hidden="1" customHeight="1">
      <c r="A214" s="61">
        <v>187</v>
      </c>
      <c r="B214" s="7" t="s">
        <v>1144</v>
      </c>
      <c r="C214" s="11">
        <f t="shared" si="18"/>
        <v>1804763.29</v>
      </c>
      <c r="D214" s="47">
        <v>32340.89</v>
      </c>
      <c r="E214" s="6">
        <v>14765.34</v>
      </c>
      <c r="F214" s="79">
        <v>1757657.06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8">
        <v>0</v>
      </c>
      <c r="M214" s="6">
        <v>0</v>
      </c>
      <c r="N214" s="75">
        <v>0</v>
      </c>
      <c r="O214" s="46">
        <v>0</v>
      </c>
      <c r="P214" s="75">
        <v>0</v>
      </c>
      <c r="Q214" s="46">
        <v>0</v>
      </c>
      <c r="R214" s="75">
        <v>0</v>
      </c>
      <c r="S214" s="46">
        <v>0</v>
      </c>
      <c r="T214" s="75">
        <v>0</v>
      </c>
      <c r="U214" s="75">
        <v>0</v>
      </c>
      <c r="V214" s="75">
        <v>0</v>
      </c>
      <c r="W214" s="46">
        <v>0</v>
      </c>
    </row>
    <row r="215" spans="1:23" s="22" customFormat="1" ht="24.75" hidden="1" customHeight="1">
      <c r="A215" s="61">
        <v>188</v>
      </c>
      <c r="B215" s="7" t="s">
        <v>1145</v>
      </c>
      <c r="C215" s="11">
        <f t="shared" si="18"/>
        <v>1809849.81</v>
      </c>
      <c r="D215" s="47">
        <v>32432.79</v>
      </c>
      <c r="E215" s="6">
        <v>14765.34</v>
      </c>
      <c r="F215" s="79">
        <v>1762651.68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8">
        <v>0</v>
      </c>
      <c r="M215" s="6">
        <v>0</v>
      </c>
      <c r="N215" s="75">
        <v>0</v>
      </c>
      <c r="O215" s="46">
        <v>0</v>
      </c>
      <c r="P215" s="75">
        <v>0</v>
      </c>
      <c r="Q215" s="46">
        <v>0</v>
      </c>
      <c r="R215" s="75">
        <v>0</v>
      </c>
      <c r="S215" s="46">
        <v>0</v>
      </c>
      <c r="T215" s="75">
        <v>0</v>
      </c>
      <c r="U215" s="75">
        <v>0</v>
      </c>
      <c r="V215" s="75">
        <v>0</v>
      </c>
      <c r="W215" s="46">
        <v>0</v>
      </c>
    </row>
    <row r="216" spans="1:23" s="22" customFormat="1" ht="24.75" hidden="1" customHeight="1">
      <c r="A216" s="61">
        <v>189</v>
      </c>
      <c r="B216" s="7" t="s">
        <v>681</v>
      </c>
      <c r="C216" s="11">
        <f t="shared" si="18"/>
        <v>10843612</v>
      </c>
      <c r="D216" s="47">
        <v>216417.54</v>
      </c>
      <c r="E216" s="6">
        <v>257336.76</v>
      </c>
      <c r="F216" s="6">
        <v>0</v>
      </c>
      <c r="G216" s="6">
        <v>0</v>
      </c>
      <c r="H216" s="6">
        <v>749261.85</v>
      </c>
      <c r="I216" s="6">
        <v>298709.13</v>
      </c>
      <c r="J216" s="6">
        <v>0</v>
      </c>
      <c r="K216" s="6">
        <v>0</v>
      </c>
      <c r="L216" s="8">
        <v>0</v>
      </c>
      <c r="M216" s="6">
        <v>0</v>
      </c>
      <c r="N216" s="75">
        <v>0</v>
      </c>
      <c r="O216" s="46">
        <v>0</v>
      </c>
      <c r="P216" s="75">
        <v>0</v>
      </c>
      <c r="Q216" s="46">
        <v>0</v>
      </c>
      <c r="R216" s="75">
        <v>0</v>
      </c>
      <c r="S216" s="46">
        <v>0</v>
      </c>
      <c r="T216" s="75">
        <v>1998.4</v>
      </c>
      <c r="U216" s="46">
        <v>9321886.7200000007</v>
      </c>
      <c r="V216" s="75">
        <v>0</v>
      </c>
      <c r="W216" s="46">
        <v>0</v>
      </c>
    </row>
    <row r="217" spans="1:23" s="22" customFormat="1" ht="24.75" hidden="1" customHeight="1">
      <c r="A217" s="61">
        <v>190</v>
      </c>
      <c r="B217" s="7" t="s">
        <v>1146</v>
      </c>
      <c r="C217" s="11">
        <f t="shared" si="18"/>
        <v>2636213.39</v>
      </c>
      <c r="D217" s="47">
        <v>52318.54</v>
      </c>
      <c r="E217" s="6">
        <v>44498.98</v>
      </c>
      <c r="F217" s="79">
        <v>2539395.87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8">
        <v>0</v>
      </c>
      <c r="M217" s="6">
        <v>0</v>
      </c>
      <c r="N217" s="75">
        <v>0</v>
      </c>
      <c r="O217" s="46">
        <v>0</v>
      </c>
      <c r="P217" s="75">
        <v>0</v>
      </c>
      <c r="Q217" s="46">
        <v>0</v>
      </c>
      <c r="R217" s="75">
        <v>0</v>
      </c>
      <c r="S217" s="46">
        <v>0</v>
      </c>
      <c r="T217" s="75">
        <v>0</v>
      </c>
      <c r="U217" s="75">
        <v>0</v>
      </c>
      <c r="V217" s="75">
        <v>0</v>
      </c>
      <c r="W217" s="46">
        <v>0</v>
      </c>
    </row>
    <row r="218" spans="1:23" s="22" customFormat="1" ht="24.75" hidden="1" customHeight="1">
      <c r="A218" s="61">
        <v>191</v>
      </c>
      <c r="B218" s="7" t="s">
        <v>1147</v>
      </c>
      <c r="C218" s="11">
        <f t="shared" si="18"/>
        <v>2745754.45</v>
      </c>
      <c r="D218" s="47">
        <v>54296.43</v>
      </c>
      <c r="E218" s="6">
        <v>44568.6</v>
      </c>
      <c r="F218" s="79">
        <v>2646889.42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8">
        <v>0</v>
      </c>
      <c r="M218" s="6">
        <v>0</v>
      </c>
      <c r="N218" s="75">
        <v>0</v>
      </c>
      <c r="O218" s="46">
        <v>0</v>
      </c>
      <c r="P218" s="75">
        <v>0</v>
      </c>
      <c r="Q218" s="46">
        <v>0</v>
      </c>
      <c r="R218" s="75">
        <v>0</v>
      </c>
      <c r="S218" s="46">
        <v>0</v>
      </c>
      <c r="T218" s="75">
        <v>0</v>
      </c>
      <c r="U218" s="75">
        <v>0</v>
      </c>
      <c r="V218" s="75">
        <v>0</v>
      </c>
      <c r="W218" s="46">
        <v>0</v>
      </c>
    </row>
    <row r="219" spans="1:23" s="22" customFormat="1" ht="24.75" hidden="1" customHeight="1">
      <c r="A219" s="61">
        <v>192</v>
      </c>
      <c r="B219" s="7" t="s">
        <v>682</v>
      </c>
      <c r="C219" s="11">
        <f t="shared" si="18"/>
        <v>7823767.21</v>
      </c>
      <c r="D219" s="47">
        <v>150985.95000000001</v>
      </c>
      <c r="E219" s="6">
        <v>443094.72</v>
      </c>
      <c r="F219" s="6">
        <v>610065.9</v>
      </c>
      <c r="G219" s="6">
        <v>1510768.16</v>
      </c>
      <c r="H219" s="6">
        <v>0</v>
      </c>
      <c r="I219" s="6">
        <v>0</v>
      </c>
      <c r="J219" s="6">
        <v>378508.6</v>
      </c>
      <c r="K219" s="6">
        <v>0</v>
      </c>
      <c r="L219" s="8">
        <v>0</v>
      </c>
      <c r="M219" s="6">
        <v>0</v>
      </c>
      <c r="N219" s="75">
        <v>352.5</v>
      </c>
      <c r="O219" s="6">
        <v>1576418.64</v>
      </c>
      <c r="P219" s="75">
        <v>207.7</v>
      </c>
      <c r="Q219" s="6">
        <v>675249.1</v>
      </c>
      <c r="R219" s="75">
        <v>0</v>
      </c>
      <c r="S219" s="46">
        <v>0</v>
      </c>
      <c r="T219" s="75">
        <v>585</v>
      </c>
      <c r="U219" s="6">
        <v>2478676.14</v>
      </c>
      <c r="V219" s="75">
        <v>0</v>
      </c>
      <c r="W219" s="6">
        <v>0</v>
      </c>
    </row>
    <row r="220" spans="1:23" s="22" customFormat="1" ht="24.75" hidden="1" customHeight="1">
      <c r="A220" s="61">
        <v>193</v>
      </c>
      <c r="B220" s="7" t="s">
        <v>638</v>
      </c>
      <c r="C220" s="11">
        <f t="shared" si="18"/>
        <v>4660526.46</v>
      </c>
      <c r="D220" s="47">
        <v>93977.2</v>
      </c>
      <c r="E220" s="6">
        <v>129476.68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8">
        <v>0</v>
      </c>
      <c r="M220" s="6">
        <v>0</v>
      </c>
      <c r="N220" s="75">
        <v>0</v>
      </c>
      <c r="O220" s="46">
        <v>0</v>
      </c>
      <c r="P220" s="75">
        <v>0</v>
      </c>
      <c r="Q220" s="46">
        <v>0</v>
      </c>
      <c r="R220" s="75">
        <v>0</v>
      </c>
      <c r="S220" s="46">
        <v>0</v>
      </c>
      <c r="T220" s="75">
        <v>1635</v>
      </c>
      <c r="U220" s="46">
        <v>4437072.58</v>
      </c>
      <c r="V220" s="75">
        <v>0</v>
      </c>
      <c r="W220" s="46">
        <v>0</v>
      </c>
    </row>
    <row r="221" spans="1:23" s="22" customFormat="1" ht="24.75" hidden="1" customHeight="1">
      <c r="A221" s="61">
        <v>194</v>
      </c>
      <c r="B221" s="7" t="s">
        <v>639</v>
      </c>
      <c r="C221" s="11">
        <f t="shared" si="18"/>
        <v>10479613.17</v>
      </c>
      <c r="D221" s="47">
        <v>210382.33</v>
      </c>
      <c r="E221" s="6">
        <v>336165.48</v>
      </c>
      <c r="F221" s="6">
        <v>0</v>
      </c>
      <c r="G221" s="6">
        <v>0</v>
      </c>
      <c r="H221" s="6">
        <v>0</v>
      </c>
      <c r="I221" s="6">
        <v>0</v>
      </c>
      <c r="J221" s="6">
        <v>773728.36</v>
      </c>
      <c r="K221" s="6">
        <v>0</v>
      </c>
      <c r="L221" s="8">
        <v>0</v>
      </c>
      <c r="M221" s="6">
        <v>0</v>
      </c>
      <c r="N221" s="75">
        <v>927.1</v>
      </c>
      <c r="O221" s="6">
        <v>3819085.34</v>
      </c>
      <c r="P221" s="75">
        <v>0</v>
      </c>
      <c r="Q221" s="6">
        <v>0</v>
      </c>
      <c r="R221" s="75">
        <v>0</v>
      </c>
      <c r="S221" s="46">
        <v>0</v>
      </c>
      <c r="T221" s="75">
        <v>1635</v>
      </c>
      <c r="U221" s="6">
        <v>5340251.66</v>
      </c>
      <c r="V221" s="75">
        <v>0</v>
      </c>
      <c r="W221" s="6">
        <v>0</v>
      </c>
    </row>
    <row r="222" spans="1:23" s="22" customFormat="1" ht="24.75" hidden="1" customHeight="1">
      <c r="A222" s="61">
        <v>195</v>
      </c>
      <c r="B222" s="7" t="s">
        <v>640</v>
      </c>
      <c r="C222" s="11">
        <f t="shared" si="18"/>
        <v>4885750.3</v>
      </c>
      <c r="D222" s="47">
        <v>98650.78</v>
      </c>
      <c r="E222" s="6">
        <v>129366.94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8">
        <v>0</v>
      </c>
      <c r="M222" s="6">
        <v>0</v>
      </c>
      <c r="N222" s="75">
        <v>0</v>
      </c>
      <c r="O222" s="46">
        <v>0</v>
      </c>
      <c r="P222" s="75">
        <v>0</v>
      </c>
      <c r="Q222" s="46">
        <v>0</v>
      </c>
      <c r="R222" s="75">
        <v>0</v>
      </c>
      <c r="S222" s="46">
        <v>0</v>
      </c>
      <c r="T222" s="75">
        <v>1635</v>
      </c>
      <c r="U222" s="6">
        <v>4657732.58</v>
      </c>
      <c r="V222" s="75">
        <v>0</v>
      </c>
      <c r="W222" s="46">
        <v>0</v>
      </c>
    </row>
    <row r="223" spans="1:23" s="22" customFormat="1" ht="24.75" hidden="1" customHeight="1">
      <c r="A223" s="61">
        <v>196</v>
      </c>
      <c r="B223" s="7" t="s">
        <v>641</v>
      </c>
      <c r="C223" s="11">
        <f t="shared" si="18"/>
        <v>129227.7</v>
      </c>
      <c r="D223" s="47">
        <v>0</v>
      </c>
      <c r="E223" s="6">
        <v>129227.7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8">
        <v>0</v>
      </c>
      <c r="M223" s="6">
        <v>0</v>
      </c>
      <c r="N223" s="75">
        <v>0</v>
      </c>
      <c r="O223" s="46">
        <v>0</v>
      </c>
      <c r="P223" s="75">
        <v>0</v>
      </c>
      <c r="Q223" s="46">
        <v>0</v>
      </c>
      <c r="R223" s="75">
        <v>0</v>
      </c>
      <c r="S223" s="46">
        <v>0</v>
      </c>
      <c r="T223" s="75">
        <v>0</v>
      </c>
      <c r="U223" s="75">
        <v>0</v>
      </c>
      <c r="V223" s="75">
        <v>0</v>
      </c>
      <c r="W223" s="46">
        <v>0</v>
      </c>
    </row>
    <row r="224" spans="1:23" s="22" customFormat="1" ht="24.75" hidden="1" customHeight="1">
      <c r="A224" s="61">
        <v>197</v>
      </c>
      <c r="B224" s="7" t="s">
        <v>136</v>
      </c>
      <c r="C224" s="11">
        <f t="shared" si="18"/>
        <v>7544667.4800000004</v>
      </c>
      <c r="D224" s="47">
        <v>147271.04000000001</v>
      </c>
      <c r="E224" s="6">
        <f>13771.78+277012.08</f>
        <v>290783.86000000004</v>
      </c>
      <c r="F224" s="79">
        <v>1167990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8">
        <v>0</v>
      </c>
      <c r="M224" s="6">
        <v>0</v>
      </c>
      <c r="N224" s="75">
        <v>923.3</v>
      </c>
      <c r="O224" s="6">
        <v>3831637</v>
      </c>
      <c r="P224" s="75">
        <v>771.4</v>
      </c>
      <c r="Q224" s="6">
        <v>2106985.58</v>
      </c>
      <c r="R224" s="75">
        <v>0</v>
      </c>
      <c r="S224" s="6">
        <v>0</v>
      </c>
      <c r="T224" s="75">
        <v>0</v>
      </c>
      <c r="U224" s="75">
        <v>0</v>
      </c>
      <c r="V224" s="75">
        <v>0</v>
      </c>
      <c r="W224" s="6">
        <v>0</v>
      </c>
    </row>
    <row r="225" spans="1:23" s="22" customFormat="1" ht="24.75" hidden="1" customHeight="1">
      <c r="A225" s="61">
        <v>198</v>
      </c>
      <c r="B225" s="7" t="s">
        <v>1125</v>
      </c>
      <c r="C225" s="11">
        <f t="shared" si="18"/>
        <v>8933171.5500000007</v>
      </c>
      <c r="D225" s="47">
        <v>178497.64</v>
      </c>
      <c r="E225" s="6">
        <f>13662.04+153158.1</f>
        <v>166820.14000000001</v>
      </c>
      <c r="F225" s="79">
        <v>1220539.1100000001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8">
        <v>0</v>
      </c>
      <c r="M225" s="6">
        <v>0</v>
      </c>
      <c r="N225" s="75">
        <v>0</v>
      </c>
      <c r="O225" s="46">
        <v>0</v>
      </c>
      <c r="P225" s="75">
        <v>0</v>
      </c>
      <c r="Q225" s="46">
        <v>0</v>
      </c>
      <c r="R225" s="75">
        <v>0</v>
      </c>
      <c r="S225" s="6">
        <v>0</v>
      </c>
      <c r="T225" s="75">
        <v>1860</v>
      </c>
      <c r="U225" s="6">
        <v>7367314.6600000001</v>
      </c>
      <c r="V225" s="75">
        <v>0</v>
      </c>
      <c r="W225" s="46">
        <v>0</v>
      </c>
    </row>
    <row r="226" spans="1:23" s="22" customFormat="1" ht="24.75" hidden="1" customHeight="1">
      <c r="A226" s="61">
        <v>199</v>
      </c>
      <c r="B226" s="7" t="s">
        <v>154</v>
      </c>
      <c r="C226" s="11">
        <f t="shared" si="18"/>
        <v>7521305.5700000003</v>
      </c>
      <c r="D226" s="47">
        <v>146046.18</v>
      </c>
      <c r="E226" s="6">
        <f>39034.4+281796.98</f>
        <v>320831.38</v>
      </c>
      <c r="F226" s="79">
        <v>1211010.19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8">
        <v>0</v>
      </c>
      <c r="M226" s="6">
        <v>0</v>
      </c>
      <c r="N226" s="75">
        <v>923.3</v>
      </c>
      <c r="O226" s="6">
        <v>3864695.88</v>
      </c>
      <c r="P226" s="75">
        <v>785.1</v>
      </c>
      <c r="Q226" s="6">
        <v>1978721.94</v>
      </c>
      <c r="R226" s="75">
        <v>0</v>
      </c>
      <c r="S226" s="6">
        <v>0</v>
      </c>
      <c r="T226" s="75">
        <v>0</v>
      </c>
      <c r="U226" s="75">
        <v>0</v>
      </c>
      <c r="V226" s="75">
        <v>0</v>
      </c>
      <c r="W226" s="6">
        <v>0</v>
      </c>
    </row>
    <row r="227" spans="1:23" s="22" customFormat="1" ht="24.75" hidden="1" customHeight="1">
      <c r="A227" s="61">
        <v>200</v>
      </c>
      <c r="B227" s="7" t="s">
        <v>1126</v>
      </c>
      <c r="C227" s="11">
        <f t="shared" si="18"/>
        <v>7635589.4100000001</v>
      </c>
      <c r="D227" s="47">
        <v>148252.45000000001</v>
      </c>
      <c r="E227" s="6">
        <f>39315.24+280566.24</f>
        <v>319881.48</v>
      </c>
      <c r="F227" s="79">
        <v>1278509.72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8">
        <v>0</v>
      </c>
      <c r="M227" s="6">
        <v>0</v>
      </c>
      <c r="N227" s="75">
        <v>923.3</v>
      </c>
      <c r="O227" s="6">
        <v>3888045.72</v>
      </c>
      <c r="P227" s="75">
        <v>766.7</v>
      </c>
      <c r="Q227" s="6">
        <v>2000900.04</v>
      </c>
      <c r="R227" s="75">
        <v>0</v>
      </c>
      <c r="S227" s="6">
        <v>0</v>
      </c>
      <c r="T227" s="75">
        <v>0</v>
      </c>
      <c r="U227" s="75">
        <v>0</v>
      </c>
      <c r="V227" s="75">
        <v>0</v>
      </c>
      <c r="W227" s="6">
        <v>0</v>
      </c>
    </row>
    <row r="228" spans="1:23" s="22" customFormat="1" ht="24.75" hidden="1" customHeight="1">
      <c r="A228" s="61">
        <v>201</v>
      </c>
      <c r="B228" s="7" t="s">
        <v>155</v>
      </c>
      <c r="C228" s="11">
        <f t="shared" ref="C228:C259" si="19">ROUND(SUM(D228+E228+F228+G228+H228+I228+J228+K228+M228+O228+Q228+S228+U228+W228),2)</f>
        <v>5389574.5599999996</v>
      </c>
      <c r="D228" s="47">
        <v>101920.28</v>
      </c>
      <c r="E228" s="6">
        <f>39034.4+279267.06</f>
        <v>318301.46000000002</v>
      </c>
      <c r="F228" s="79">
        <v>1198064.56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8">
        <v>0</v>
      </c>
      <c r="M228" s="6">
        <v>0</v>
      </c>
      <c r="N228" s="75">
        <v>923.3</v>
      </c>
      <c r="O228" s="6">
        <v>3771288.26</v>
      </c>
      <c r="P228" s="75">
        <v>0</v>
      </c>
      <c r="Q228" s="6">
        <v>0</v>
      </c>
      <c r="R228" s="75">
        <v>0</v>
      </c>
      <c r="S228" s="6">
        <v>0</v>
      </c>
      <c r="T228" s="75">
        <v>0</v>
      </c>
      <c r="U228" s="75">
        <v>0</v>
      </c>
      <c r="V228" s="75">
        <v>0</v>
      </c>
      <c r="W228" s="6">
        <v>0</v>
      </c>
    </row>
    <row r="229" spans="1:23" s="22" customFormat="1" ht="24.75" hidden="1" customHeight="1">
      <c r="A229" s="61">
        <v>202</v>
      </c>
      <c r="B229" s="7" t="s">
        <v>683</v>
      </c>
      <c r="C229" s="11">
        <f t="shared" si="19"/>
        <v>4337431.45</v>
      </c>
      <c r="D229" s="47">
        <v>83173.91</v>
      </c>
      <c r="E229" s="6">
        <v>327255.3</v>
      </c>
      <c r="F229" s="6">
        <v>506374.58</v>
      </c>
      <c r="G229" s="6">
        <v>982210.76</v>
      </c>
      <c r="H229" s="6">
        <v>0</v>
      </c>
      <c r="I229" s="6">
        <v>0</v>
      </c>
      <c r="J229" s="6">
        <v>298988.40000000002</v>
      </c>
      <c r="K229" s="6">
        <v>0</v>
      </c>
      <c r="L229" s="8">
        <v>0</v>
      </c>
      <c r="M229" s="6">
        <v>0</v>
      </c>
      <c r="N229" s="75">
        <v>430.4</v>
      </c>
      <c r="O229" s="6">
        <v>1702723.48</v>
      </c>
      <c r="P229" s="75">
        <v>197.1</v>
      </c>
      <c r="Q229" s="6">
        <v>436705.02</v>
      </c>
      <c r="R229" s="75">
        <v>0</v>
      </c>
      <c r="S229" s="6">
        <v>0</v>
      </c>
      <c r="T229" s="75">
        <v>0</v>
      </c>
      <c r="U229" s="75">
        <v>0</v>
      </c>
      <c r="V229" s="75">
        <v>0</v>
      </c>
      <c r="W229" s="6">
        <v>0</v>
      </c>
    </row>
    <row r="230" spans="1:23" s="22" customFormat="1" ht="24.75" hidden="1" customHeight="1">
      <c r="A230" s="61">
        <v>203</v>
      </c>
      <c r="B230" s="7" t="s">
        <v>684</v>
      </c>
      <c r="C230" s="11">
        <f t="shared" si="19"/>
        <v>12637073.810000001</v>
      </c>
      <c r="D230" s="47">
        <v>253493.01</v>
      </c>
      <c r="E230" s="6">
        <v>415072.08</v>
      </c>
      <c r="F230" s="6">
        <v>1468816.8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8">
        <v>0</v>
      </c>
      <c r="M230" s="6">
        <v>0</v>
      </c>
      <c r="N230" s="75">
        <v>993</v>
      </c>
      <c r="O230" s="6">
        <v>4224362.24</v>
      </c>
      <c r="P230" s="75">
        <v>0</v>
      </c>
      <c r="Q230" s="6">
        <v>0</v>
      </c>
      <c r="R230" s="75">
        <v>0</v>
      </c>
      <c r="S230" s="6">
        <v>0</v>
      </c>
      <c r="T230" s="75">
        <v>2149</v>
      </c>
      <c r="U230" s="6">
        <v>6275329.6799999997</v>
      </c>
      <c r="V230" s="75">
        <v>0</v>
      </c>
      <c r="W230" s="6">
        <v>0</v>
      </c>
    </row>
    <row r="231" spans="1:23" s="22" customFormat="1" ht="24.75" hidden="1" customHeight="1">
      <c r="A231" s="61">
        <v>204</v>
      </c>
      <c r="B231" s="7" t="s">
        <v>93</v>
      </c>
      <c r="C231" s="11">
        <f t="shared" si="19"/>
        <v>6689859.7699999996</v>
      </c>
      <c r="D231" s="47">
        <v>128919.13</v>
      </c>
      <c r="E231" s="6">
        <f>39347.1+249606.58</f>
        <v>288953.68</v>
      </c>
      <c r="F231" s="79">
        <v>1210347.46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8">
        <v>0</v>
      </c>
      <c r="M231" s="6">
        <v>0</v>
      </c>
      <c r="N231" s="75">
        <v>923.3</v>
      </c>
      <c r="O231" s="6">
        <v>2955002.02</v>
      </c>
      <c r="P231" s="75">
        <v>773.4</v>
      </c>
      <c r="Q231" s="6">
        <v>2106637.48</v>
      </c>
      <c r="R231" s="75">
        <v>0</v>
      </c>
      <c r="S231" s="6">
        <v>0</v>
      </c>
      <c r="T231" s="75">
        <v>0</v>
      </c>
      <c r="U231" s="75">
        <v>0</v>
      </c>
      <c r="V231" s="75">
        <v>0</v>
      </c>
      <c r="W231" s="6">
        <v>0</v>
      </c>
    </row>
    <row r="232" spans="1:23" s="30" customFormat="1" ht="24.75" hidden="1" customHeight="1">
      <c r="A232" s="61">
        <v>205</v>
      </c>
      <c r="B232" s="7" t="s">
        <v>738</v>
      </c>
      <c r="C232" s="11">
        <f t="shared" si="19"/>
        <v>1208463.47</v>
      </c>
      <c r="D232" s="47">
        <v>21128.73</v>
      </c>
      <c r="E232" s="6">
        <v>39034.400000000001</v>
      </c>
      <c r="F232" s="6">
        <v>1148300.3400000001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8">
        <v>0</v>
      </c>
      <c r="M232" s="6">
        <v>0</v>
      </c>
      <c r="N232" s="75">
        <v>0</v>
      </c>
      <c r="O232" s="46">
        <v>0</v>
      </c>
      <c r="P232" s="75">
        <v>0</v>
      </c>
      <c r="Q232" s="46">
        <v>0</v>
      </c>
      <c r="R232" s="75">
        <v>0</v>
      </c>
      <c r="S232" s="46">
        <v>0</v>
      </c>
      <c r="T232" s="75">
        <v>0</v>
      </c>
      <c r="U232" s="75">
        <v>0</v>
      </c>
      <c r="V232" s="75">
        <v>0</v>
      </c>
      <c r="W232" s="46">
        <v>0</v>
      </c>
    </row>
    <row r="233" spans="1:23" s="22" customFormat="1" ht="24.75" hidden="1" customHeight="1">
      <c r="A233" s="61">
        <v>206</v>
      </c>
      <c r="B233" s="7" t="s">
        <v>170</v>
      </c>
      <c r="C233" s="11">
        <f t="shared" si="19"/>
        <v>24150437.550000001</v>
      </c>
      <c r="D233" s="47">
        <v>484777.63</v>
      </c>
      <c r="E233" s="6">
        <v>657703.68000000005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8">
        <v>0</v>
      </c>
      <c r="M233" s="6">
        <v>0</v>
      </c>
      <c r="N233" s="75">
        <v>1127.2</v>
      </c>
      <c r="O233" s="6">
        <v>3077287.78</v>
      </c>
      <c r="P233" s="75">
        <v>638.9</v>
      </c>
      <c r="Q233" s="6">
        <v>2043444.94</v>
      </c>
      <c r="R233" s="75">
        <v>0</v>
      </c>
      <c r="S233" s="46">
        <v>0</v>
      </c>
      <c r="T233" s="75">
        <v>3456.5</v>
      </c>
      <c r="U233" s="46">
        <v>17887223.52</v>
      </c>
      <c r="V233" s="75">
        <v>0</v>
      </c>
      <c r="W233" s="6">
        <v>0</v>
      </c>
    </row>
    <row r="234" spans="1:23" s="22" customFormat="1" ht="24.75" hidden="1" customHeight="1">
      <c r="A234" s="61">
        <v>207</v>
      </c>
      <c r="B234" s="7" t="s">
        <v>642</v>
      </c>
      <c r="C234" s="11">
        <f t="shared" si="19"/>
        <v>10425178</v>
      </c>
      <c r="D234" s="47">
        <v>209023.56</v>
      </c>
      <c r="E234" s="6">
        <v>286219.62</v>
      </c>
      <c r="F234" s="6">
        <v>0</v>
      </c>
      <c r="G234" s="6">
        <v>1947165.2</v>
      </c>
      <c r="H234" s="6">
        <v>0</v>
      </c>
      <c r="I234" s="6">
        <v>0</v>
      </c>
      <c r="J234" s="6">
        <v>509951.16</v>
      </c>
      <c r="K234" s="6">
        <v>0</v>
      </c>
      <c r="L234" s="8">
        <v>1</v>
      </c>
      <c r="M234" s="6">
        <v>1766923.74</v>
      </c>
      <c r="N234" s="75">
        <v>0</v>
      </c>
      <c r="O234" s="46">
        <v>0</v>
      </c>
      <c r="P234" s="75">
        <v>0</v>
      </c>
      <c r="Q234" s="46">
        <v>0</v>
      </c>
      <c r="R234" s="75">
        <v>0</v>
      </c>
      <c r="S234" s="46">
        <v>0</v>
      </c>
      <c r="T234" s="75">
        <v>1885.34</v>
      </c>
      <c r="U234" s="46">
        <v>5705894.7199999997</v>
      </c>
      <c r="V234" s="75">
        <v>0</v>
      </c>
      <c r="W234" s="46">
        <v>0</v>
      </c>
    </row>
    <row r="235" spans="1:23" s="22" customFormat="1" ht="24.75" hidden="1" customHeight="1">
      <c r="A235" s="61">
        <v>208</v>
      </c>
      <c r="B235" s="7" t="s">
        <v>643</v>
      </c>
      <c r="C235" s="11">
        <f t="shared" si="19"/>
        <v>12102480.720000001</v>
      </c>
      <c r="D235" s="47">
        <v>242329.04</v>
      </c>
      <c r="E235" s="6">
        <v>349479.42</v>
      </c>
      <c r="F235" s="6">
        <v>0</v>
      </c>
      <c r="G235" s="6">
        <v>1947826</v>
      </c>
      <c r="H235" s="6">
        <v>0</v>
      </c>
      <c r="I235" s="6">
        <v>0</v>
      </c>
      <c r="J235" s="6">
        <v>474800.14</v>
      </c>
      <c r="K235" s="6">
        <v>0</v>
      </c>
      <c r="L235" s="8">
        <v>1</v>
      </c>
      <c r="M235" s="6">
        <v>1763935.98</v>
      </c>
      <c r="N235" s="75">
        <v>395.2</v>
      </c>
      <c r="O235" s="6">
        <v>1287075.56</v>
      </c>
      <c r="P235" s="75">
        <v>0</v>
      </c>
      <c r="Q235" s="6">
        <v>0</v>
      </c>
      <c r="R235" s="75">
        <v>0</v>
      </c>
      <c r="S235" s="46">
        <v>0</v>
      </c>
      <c r="T235" s="75">
        <v>1885.34</v>
      </c>
      <c r="U235" s="6">
        <v>6037034.5800000001</v>
      </c>
      <c r="V235" s="75">
        <v>0</v>
      </c>
      <c r="W235" s="6">
        <v>0</v>
      </c>
    </row>
    <row r="236" spans="1:23" s="22" customFormat="1" ht="24.75" hidden="1" customHeight="1">
      <c r="A236" s="61">
        <v>209</v>
      </c>
      <c r="B236" s="7" t="s">
        <v>644</v>
      </c>
      <c r="C236" s="11">
        <f t="shared" si="19"/>
        <v>13111389.74</v>
      </c>
      <c r="D236" s="47">
        <v>266249.58</v>
      </c>
      <c r="E236" s="6">
        <v>208710.14</v>
      </c>
      <c r="F236" s="6">
        <v>0</v>
      </c>
      <c r="G236" s="6">
        <v>0</v>
      </c>
      <c r="H236" s="6">
        <v>0</v>
      </c>
      <c r="I236" s="6">
        <v>0</v>
      </c>
      <c r="J236" s="6">
        <v>1147240.8400000001</v>
      </c>
      <c r="K236" s="6">
        <v>0</v>
      </c>
      <c r="L236" s="8">
        <v>0</v>
      </c>
      <c r="M236" s="6">
        <v>0</v>
      </c>
      <c r="N236" s="75">
        <v>0</v>
      </c>
      <c r="O236" s="46">
        <v>0</v>
      </c>
      <c r="P236" s="75">
        <v>0</v>
      </c>
      <c r="Q236" s="46">
        <v>0</v>
      </c>
      <c r="R236" s="75">
        <v>0</v>
      </c>
      <c r="S236" s="46">
        <v>0</v>
      </c>
      <c r="T236" s="75">
        <v>2308.7399999999998</v>
      </c>
      <c r="U236" s="75">
        <v>11489189.18</v>
      </c>
      <c r="V236" s="75">
        <v>0</v>
      </c>
      <c r="W236" s="46">
        <v>0</v>
      </c>
    </row>
    <row r="237" spans="1:23" s="22" customFormat="1" ht="24.75" hidden="1" customHeight="1">
      <c r="A237" s="61">
        <v>210</v>
      </c>
      <c r="B237" s="7" t="s">
        <v>120</v>
      </c>
      <c r="C237" s="11">
        <f t="shared" si="19"/>
        <v>14042404.1</v>
      </c>
      <c r="D237" s="47">
        <v>283021.90000000002</v>
      </c>
      <c r="E237" s="6">
        <f>13771.78+389884.98</f>
        <v>403656.76</v>
      </c>
      <c r="F237" s="79">
        <v>1342141.8999999999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8">
        <v>0</v>
      </c>
      <c r="M237" s="6">
        <v>0</v>
      </c>
      <c r="N237" s="75">
        <v>923.3</v>
      </c>
      <c r="O237" s="6">
        <v>4249485.62</v>
      </c>
      <c r="P237" s="75">
        <v>0</v>
      </c>
      <c r="Q237" s="6">
        <v>0</v>
      </c>
      <c r="R237" s="75">
        <v>0</v>
      </c>
      <c r="S237" s="46">
        <v>0</v>
      </c>
      <c r="T237" s="75">
        <v>1862</v>
      </c>
      <c r="U237" s="46">
        <v>7764097.9199999999</v>
      </c>
      <c r="V237" s="75">
        <v>0</v>
      </c>
      <c r="W237" s="6">
        <v>0</v>
      </c>
    </row>
    <row r="238" spans="1:23" s="22" customFormat="1" ht="24.75" hidden="1" customHeight="1">
      <c r="A238" s="61">
        <v>211</v>
      </c>
      <c r="B238" s="7" t="s">
        <v>1127</v>
      </c>
      <c r="C238" s="11">
        <f t="shared" si="19"/>
        <v>3724900.06</v>
      </c>
      <c r="D238" s="47">
        <v>72723.03</v>
      </c>
      <c r="E238" s="6">
        <f>39034.4+22606.44</f>
        <v>61640.84</v>
      </c>
      <c r="F238" s="79">
        <v>1195872.51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8">
        <v>0</v>
      </c>
      <c r="M238" s="6">
        <v>0</v>
      </c>
      <c r="N238" s="75">
        <v>0</v>
      </c>
      <c r="O238" s="46">
        <v>0</v>
      </c>
      <c r="P238" s="75">
        <v>740.4</v>
      </c>
      <c r="Q238" s="46">
        <v>2394663.6800000002</v>
      </c>
      <c r="R238" s="75">
        <v>0</v>
      </c>
      <c r="S238" s="46">
        <v>0</v>
      </c>
      <c r="T238" s="75">
        <v>0</v>
      </c>
      <c r="U238" s="46">
        <v>0</v>
      </c>
      <c r="V238" s="75">
        <v>0</v>
      </c>
      <c r="W238" s="46">
        <v>0</v>
      </c>
    </row>
    <row r="239" spans="1:23" s="22" customFormat="1" ht="24.75" hidden="1" customHeight="1">
      <c r="A239" s="61">
        <v>212</v>
      </c>
      <c r="B239" s="7" t="s">
        <v>645</v>
      </c>
      <c r="C239" s="11">
        <f t="shared" si="19"/>
        <v>22859930.75</v>
      </c>
      <c r="D239" s="47">
        <v>451498.29</v>
      </c>
      <c r="E239" s="6">
        <v>970898.1</v>
      </c>
      <c r="F239" s="6">
        <v>0</v>
      </c>
      <c r="G239" s="6">
        <v>1688864.38</v>
      </c>
      <c r="H239" s="6">
        <v>0</v>
      </c>
      <c r="I239" s="6">
        <v>0</v>
      </c>
      <c r="J239" s="6">
        <v>1921699.62</v>
      </c>
      <c r="K239" s="6">
        <v>0</v>
      </c>
      <c r="L239" s="8">
        <v>2</v>
      </c>
      <c r="M239" s="6">
        <v>3513884.24</v>
      </c>
      <c r="N239" s="75">
        <v>705.6</v>
      </c>
      <c r="O239" s="6">
        <v>2720636.32</v>
      </c>
      <c r="P239" s="75">
        <v>0</v>
      </c>
      <c r="Q239" s="6">
        <v>0</v>
      </c>
      <c r="R239" s="75">
        <v>0</v>
      </c>
      <c r="S239" s="46">
        <v>0</v>
      </c>
      <c r="T239" s="75">
        <v>3747</v>
      </c>
      <c r="U239" s="46">
        <v>11592449.800000001</v>
      </c>
      <c r="V239" s="75">
        <v>0</v>
      </c>
      <c r="W239" s="6">
        <v>0</v>
      </c>
    </row>
    <row r="240" spans="1:23" s="22" customFormat="1" ht="24.75" hidden="1" customHeight="1">
      <c r="A240" s="61">
        <v>213</v>
      </c>
      <c r="B240" s="7" t="s">
        <v>153</v>
      </c>
      <c r="C240" s="11">
        <f t="shared" si="19"/>
        <v>1499483.23</v>
      </c>
      <c r="D240" s="47">
        <v>26329.8</v>
      </c>
      <c r="E240" s="6">
        <v>42186.18</v>
      </c>
      <c r="F240" s="79">
        <v>1430967.25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8">
        <v>0</v>
      </c>
      <c r="M240" s="6">
        <v>0</v>
      </c>
      <c r="N240" s="75">
        <v>0</v>
      </c>
      <c r="O240" s="46">
        <v>0</v>
      </c>
      <c r="P240" s="75">
        <v>0</v>
      </c>
      <c r="Q240" s="46">
        <v>0</v>
      </c>
      <c r="R240" s="75">
        <v>0</v>
      </c>
      <c r="S240" s="46">
        <v>0</v>
      </c>
      <c r="T240" s="75">
        <v>0</v>
      </c>
      <c r="U240" s="46">
        <v>0</v>
      </c>
      <c r="V240" s="75">
        <v>0</v>
      </c>
      <c r="W240" s="46">
        <v>0</v>
      </c>
    </row>
    <row r="241" spans="1:23" s="22" customFormat="1" ht="24.75" hidden="1" customHeight="1">
      <c r="A241" s="61">
        <v>214</v>
      </c>
      <c r="B241" s="7" t="s">
        <v>646</v>
      </c>
      <c r="C241" s="11">
        <f t="shared" si="19"/>
        <v>8369550.1699999999</v>
      </c>
      <c r="D241" s="47">
        <v>166365.99</v>
      </c>
      <c r="E241" s="6">
        <v>307313.3</v>
      </c>
      <c r="F241" s="49">
        <v>0</v>
      </c>
      <c r="G241" s="6">
        <v>0</v>
      </c>
      <c r="H241" s="6">
        <v>0</v>
      </c>
      <c r="I241" s="6">
        <v>0</v>
      </c>
      <c r="J241" s="6">
        <v>777743.9</v>
      </c>
      <c r="K241" s="6">
        <v>0</v>
      </c>
      <c r="L241" s="8">
        <v>0</v>
      </c>
      <c r="M241" s="6">
        <v>0</v>
      </c>
      <c r="N241" s="75">
        <v>0</v>
      </c>
      <c r="O241" s="46">
        <v>0</v>
      </c>
      <c r="P241" s="75">
        <v>749.9</v>
      </c>
      <c r="Q241" s="46">
        <v>1890174.74</v>
      </c>
      <c r="R241" s="75">
        <v>0</v>
      </c>
      <c r="S241" s="46">
        <v>0</v>
      </c>
      <c r="T241" s="75">
        <v>1585.15</v>
      </c>
      <c r="U241" s="46">
        <v>5227952.24</v>
      </c>
      <c r="V241" s="75">
        <v>0</v>
      </c>
      <c r="W241" s="46">
        <v>0</v>
      </c>
    </row>
    <row r="242" spans="1:23" s="22" customFormat="1" ht="24.75" hidden="1" customHeight="1">
      <c r="A242" s="61">
        <v>215</v>
      </c>
      <c r="B242" s="7" t="s">
        <v>1128</v>
      </c>
      <c r="C242" s="11">
        <f t="shared" si="19"/>
        <v>9655351.9399999995</v>
      </c>
      <c r="D242" s="47">
        <v>195799.65</v>
      </c>
      <c r="E242" s="6">
        <f>13662.04+208317.2</f>
        <v>221979.24000000002</v>
      </c>
      <c r="F242" s="50">
        <v>1344173.09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8">
        <v>0</v>
      </c>
      <c r="M242" s="6">
        <v>0</v>
      </c>
      <c r="N242" s="75">
        <v>0</v>
      </c>
      <c r="O242" s="46">
        <v>0</v>
      </c>
      <c r="P242" s="75">
        <v>740</v>
      </c>
      <c r="Q242" s="46">
        <v>2398300.44</v>
      </c>
      <c r="R242" s="75">
        <v>0</v>
      </c>
      <c r="S242" s="46">
        <v>0</v>
      </c>
      <c r="T242" s="75">
        <v>1864</v>
      </c>
      <c r="U242" s="46">
        <v>5495099.5199999996</v>
      </c>
      <c r="V242" s="75">
        <v>0</v>
      </c>
      <c r="W242" s="46">
        <v>0</v>
      </c>
    </row>
    <row r="243" spans="1:23" s="22" customFormat="1" ht="24.75" hidden="1" customHeight="1">
      <c r="A243" s="61">
        <v>216</v>
      </c>
      <c r="B243" s="7" t="s">
        <v>97</v>
      </c>
      <c r="C243" s="11">
        <f t="shared" si="19"/>
        <v>1760186.26</v>
      </c>
      <c r="D243" s="47">
        <v>31535.49</v>
      </c>
      <c r="E243" s="6">
        <v>14765.34</v>
      </c>
      <c r="F243" s="79">
        <v>1713885.43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8">
        <v>0</v>
      </c>
      <c r="M243" s="6">
        <v>0</v>
      </c>
      <c r="N243" s="75">
        <v>0</v>
      </c>
      <c r="O243" s="46">
        <v>0</v>
      </c>
      <c r="P243" s="75">
        <v>0</v>
      </c>
      <c r="Q243" s="46">
        <v>0</v>
      </c>
      <c r="R243" s="75">
        <v>0</v>
      </c>
      <c r="S243" s="46">
        <v>0</v>
      </c>
      <c r="T243" s="75">
        <v>0</v>
      </c>
      <c r="U243" s="46">
        <v>0</v>
      </c>
      <c r="V243" s="75">
        <v>0</v>
      </c>
      <c r="W243" s="46">
        <v>0</v>
      </c>
    </row>
    <row r="244" spans="1:23" s="22" customFormat="1" ht="24.75" hidden="1" customHeight="1">
      <c r="A244" s="61">
        <v>217</v>
      </c>
      <c r="B244" s="7" t="s">
        <v>1129</v>
      </c>
      <c r="C244" s="11">
        <f t="shared" si="19"/>
        <v>3702558.47</v>
      </c>
      <c r="D244" s="47">
        <v>72231.61</v>
      </c>
      <c r="E244" s="6">
        <f>38914.04+24754.04</f>
        <v>63668.08</v>
      </c>
      <c r="F244" s="79">
        <v>1190727.6000000001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8">
        <v>0</v>
      </c>
      <c r="M244" s="6">
        <v>0</v>
      </c>
      <c r="N244" s="75">
        <v>0</v>
      </c>
      <c r="O244" s="46">
        <v>0</v>
      </c>
      <c r="P244" s="75">
        <v>749.9</v>
      </c>
      <c r="Q244" s="46">
        <v>2375931.1800000002</v>
      </c>
      <c r="R244" s="75">
        <v>0</v>
      </c>
      <c r="S244" s="46">
        <v>0</v>
      </c>
      <c r="T244" s="75">
        <v>0</v>
      </c>
      <c r="U244" s="46">
        <v>0</v>
      </c>
      <c r="V244" s="75">
        <v>0</v>
      </c>
      <c r="W244" s="46">
        <v>0</v>
      </c>
    </row>
    <row r="245" spans="1:23" s="22" customFormat="1" ht="24.75" hidden="1" customHeight="1">
      <c r="A245" s="61">
        <v>218</v>
      </c>
      <c r="B245" s="7" t="s">
        <v>121</v>
      </c>
      <c r="C245" s="11">
        <f t="shared" si="19"/>
        <v>3677178.74</v>
      </c>
      <c r="D245" s="47">
        <v>75141.42</v>
      </c>
      <c r="E245" s="6">
        <v>35762.26</v>
      </c>
      <c r="F245" s="6">
        <v>0</v>
      </c>
      <c r="G245" s="6">
        <v>3566275.06</v>
      </c>
      <c r="H245" s="6">
        <v>0</v>
      </c>
      <c r="I245" s="6">
        <v>0</v>
      </c>
      <c r="J245" s="6">
        <v>0</v>
      </c>
      <c r="K245" s="6">
        <v>0</v>
      </c>
      <c r="L245" s="8">
        <v>0</v>
      </c>
      <c r="M245" s="6">
        <v>0</v>
      </c>
      <c r="N245" s="75">
        <v>0</v>
      </c>
      <c r="O245" s="46">
        <v>0</v>
      </c>
      <c r="P245" s="75">
        <v>0</v>
      </c>
      <c r="Q245" s="46">
        <v>0</v>
      </c>
      <c r="R245" s="75">
        <v>0</v>
      </c>
      <c r="S245" s="46">
        <v>0</v>
      </c>
      <c r="T245" s="75">
        <v>0</v>
      </c>
      <c r="U245" s="46">
        <v>0</v>
      </c>
      <c r="V245" s="75">
        <v>0</v>
      </c>
      <c r="W245" s="46">
        <v>0</v>
      </c>
    </row>
    <row r="246" spans="1:23" s="22" customFormat="1" ht="24.75" hidden="1" customHeight="1">
      <c r="A246" s="61">
        <v>219</v>
      </c>
      <c r="B246" s="7" t="s">
        <v>647</v>
      </c>
      <c r="C246" s="11">
        <f t="shared" si="19"/>
        <v>6158771.6600000001</v>
      </c>
      <c r="D246" s="47">
        <v>117391.14</v>
      </c>
      <c r="E246" s="6">
        <v>469897.24</v>
      </c>
      <c r="F246" s="6">
        <v>0</v>
      </c>
      <c r="G246" s="6">
        <v>0</v>
      </c>
      <c r="H246" s="6">
        <v>131584.95000000001</v>
      </c>
      <c r="I246" s="6">
        <v>65792.47</v>
      </c>
      <c r="J246" s="6">
        <v>425539.86</v>
      </c>
      <c r="K246" s="6">
        <v>0</v>
      </c>
      <c r="L246" s="8">
        <v>0</v>
      </c>
      <c r="M246" s="6">
        <v>0</v>
      </c>
      <c r="N246" s="75">
        <v>303</v>
      </c>
      <c r="O246" s="6">
        <v>1345157.52</v>
      </c>
      <c r="P246" s="75">
        <v>218.7</v>
      </c>
      <c r="Q246" s="6">
        <v>700941.24</v>
      </c>
      <c r="R246" s="75">
        <v>0</v>
      </c>
      <c r="S246" s="46">
        <v>0</v>
      </c>
      <c r="T246" s="75">
        <v>550</v>
      </c>
      <c r="U246" s="46">
        <v>2902467.24</v>
      </c>
      <c r="V246" s="75">
        <v>0</v>
      </c>
      <c r="W246" s="6">
        <v>0</v>
      </c>
    </row>
    <row r="247" spans="1:23" s="22" customFormat="1" ht="24.75" hidden="1" customHeight="1">
      <c r="A247" s="61">
        <v>220</v>
      </c>
      <c r="B247" s="7" t="s">
        <v>1130</v>
      </c>
      <c r="C247" s="11">
        <f t="shared" si="19"/>
        <v>4571437.93</v>
      </c>
      <c r="D247" s="47">
        <v>91864.11</v>
      </c>
      <c r="E247" s="6">
        <v>142269.06</v>
      </c>
      <c r="F247" s="6">
        <v>0</v>
      </c>
      <c r="G247" s="6">
        <v>2645052.6</v>
      </c>
      <c r="H247" s="6">
        <v>482669.56</v>
      </c>
      <c r="I247" s="6">
        <v>241334.78</v>
      </c>
      <c r="J247" s="6">
        <v>968247.82</v>
      </c>
      <c r="K247" s="6">
        <v>0</v>
      </c>
      <c r="L247" s="8">
        <v>0</v>
      </c>
      <c r="M247" s="6">
        <v>0</v>
      </c>
      <c r="N247" s="75">
        <v>0</v>
      </c>
      <c r="O247" s="46">
        <v>0</v>
      </c>
      <c r="P247" s="75">
        <v>0</v>
      </c>
      <c r="Q247" s="46">
        <v>0</v>
      </c>
      <c r="R247" s="75">
        <v>0</v>
      </c>
      <c r="S247" s="46">
        <v>0</v>
      </c>
      <c r="T247" s="75">
        <v>0</v>
      </c>
      <c r="U247" s="75">
        <v>0</v>
      </c>
      <c r="V247" s="75">
        <v>0</v>
      </c>
      <c r="W247" s="46">
        <v>0</v>
      </c>
    </row>
    <row r="248" spans="1:23" s="22" customFormat="1" ht="24.75" hidden="1" customHeight="1">
      <c r="A248" s="61">
        <v>221</v>
      </c>
      <c r="B248" s="7" t="s">
        <v>122</v>
      </c>
      <c r="C248" s="11">
        <f t="shared" si="19"/>
        <v>3218201.98</v>
      </c>
      <c r="D248" s="47">
        <v>66139.960000000006</v>
      </c>
      <c r="E248" s="6">
        <v>29306.48</v>
      </c>
      <c r="F248" s="6">
        <v>0</v>
      </c>
      <c r="G248" s="6">
        <v>3122755.54</v>
      </c>
      <c r="H248" s="6">
        <v>0</v>
      </c>
      <c r="I248" s="6">
        <v>0</v>
      </c>
      <c r="J248" s="6">
        <v>0</v>
      </c>
      <c r="K248" s="6">
        <v>0</v>
      </c>
      <c r="L248" s="8">
        <v>0</v>
      </c>
      <c r="M248" s="6">
        <v>0</v>
      </c>
      <c r="N248" s="75">
        <v>0</v>
      </c>
      <c r="O248" s="46">
        <v>0</v>
      </c>
      <c r="P248" s="75">
        <v>0</v>
      </c>
      <c r="Q248" s="46">
        <v>0</v>
      </c>
      <c r="R248" s="75">
        <v>0</v>
      </c>
      <c r="S248" s="46">
        <v>0</v>
      </c>
      <c r="T248" s="75">
        <v>0</v>
      </c>
      <c r="U248" s="75">
        <v>0</v>
      </c>
      <c r="V248" s="75">
        <v>0</v>
      </c>
      <c r="W248" s="46">
        <v>0</v>
      </c>
    </row>
    <row r="249" spans="1:23" s="22" customFormat="1" ht="24.75" hidden="1" customHeight="1">
      <c r="A249" s="61">
        <v>222</v>
      </c>
      <c r="B249" s="7" t="s">
        <v>1123</v>
      </c>
      <c r="C249" s="11">
        <f t="shared" si="19"/>
        <v>2942353.17</v>
      </c>
      <c r="D249" s="47">
        <v>59393.69</v>
      </c>
      <c r="E249" s="6">
        <v>78724.88</v>
      </c>
      <c r="F249" s="6">
        <v>0</v>
      </c>
      <c r="G249" s="6">
        <v>0</v>
      </c>
      <c r="H249" s="6">
        <v>0</v>
      </c>
      <c r="I249" s="6">
        <v>0</v>
      </c>
      <c r="J249" s="6">
        <v>858143.2</v>
      </c>
      <c r="K249" s="6">
        <v>0</v>
      </c>
      <c r="L249" s="8">
        <v>0</v>
      </c>
      <c r="M249" s="6">
        <v>0</v>
      </c>
      <c r="N249" s="75">
        <v>0</v>
      </c>
      <c r="O249" s="46">
        <v>0</v>
      </c>
      <c r="P249" s="78">
        <v>933</v>
      </c>
      <c r="Q249" s="79">
        <v>1946091.4</v>
      </c>
      <c r="R249" s="75">
        <v>0</v>
      </c>
      <c r="S249" s="46">
        <v>0</v>
      </c>
      <c r="T249" s="75">
        <v>0</v>
      </c>
      <c r="U249" s="75">
        <v>0</v>
      </c>
      <c r="V249" s="75">
        <v>0</v>
      </c>
      <c r="W249" s="46">
        <v>0</v>
      </c>
    </row>
    <row r="250" spans="1:23" s="22" customFormat="1" ht="24.75" hidden="1" customHeight="1">
      <c r="A250" s="61">
        <v>223</v>
      </c>
      <c r="B250" s="7" t="s">
        <v>38</v>
      </c>
      <c r="C250" s="11">
        <f t="shared" si="19"/>
        <v>14977062.91</v>
      </c>
      <c r="D250" s="47">
        <v>303010.07</v>
      </c>
      <c r="E250" s="6">
        <v>367627.82</v>
      </c>
      <c r="F250" s="6">
        <v>0</v>
      </c>
      <c r="G250" s="6">
        <v>2404035.2400000002</v>
      </c>
      <c r="H250" s="6">
        <v>0</v>
      </c>
      <c r="I250" s="6">
        <v>0</v>
      </c>
      <c r="J250" s="6">
        <v>0</v>
      </c>
      <c r="K250" s="6">
        <v>0</v>
      </c>
      <c r="L250" s="8">
        <v>0</v>
      </c>
      <c r="M250" s="6">
        <v>0</v>
      </c>
      <c r="N250" s="13">
        <v>923.3</v>
      </c>
      <c r="O250" s="79">
        <v>3305004.18</v>
      </c>
      <c r="P250" s="78">
        <v>731.8</v>
      </c>
      <c r="Q250" s="79">
        <v>1864896.78</v>
      </c>
      <c r="R250" s="75">
        <v>0</v>
      </c>
      <c r="S250" s="46">
        <v>0</v>
      </c>
      <c r="T250" s="75">
        <v>1891</v>
      </c>
      <c r="U250" s="46">
        <v>6732488.8200000003</v>
      </c>
      <c r="V250" s="75">
        <v>0</v>
      </c>
      <c r="W250" s="6">
        <v>0</v>
      </c>
    </row>
    <row r="251" spans="1:23" s="22" customFormat="1" ht="24.75" hidden="1" customHeight="1">
      <c r="A251" s="61">
        <v>224</v>
      </c>
      <c r="B251" s="7" t="s">
        <v>39</v>
      </c>
      <c r="C251" s="11">
        <f t="shared" si="19"/>
        <v>9518050.9399999995</v>
      </c>
      <c r="D251" s="47">
        <v>194489.8</v>
      </c>
      <c r="E251" s="6">
        <v>140850.70000000001</v>
      </c>
      <c r="F251" s="6">
        <v>0</v>
      </c>
      <c r="G251" s="6">
        <v>2271380.8199999998</v>
      </c>
      <c r="H251" s="6">
        <v>0</v>
      </c>
      <c r="I251" s="6">
        <v>0</v>
      </c>
      <c r="J251" s="6">
        <v>0</v>
      </c>
      <c r="K251" s="6">
        <v>0</v>
      </c>
      <c r="L251" s="8">
        <v>0</v>
      </c>
      <c r="M251" s="6">
        <v>0</v>
      </c>
      <c r="N251" s="75">
        <v>0</v>
      </c>
      <c r="O251" s="46">
        <v>0</v>
      </c>
      <c r="P251" s="75">
        <v>0</v>
      </c>
      <c r="Q251" s="46">
        <v>0</v>
      </c>
      <c r="R251" s="75">
        <v>0</v>
      </c>
      <c r="S251" s="46">
        <v>0</v>
      </c>
      <c r="T251" s="75">
        <v>2694</v>
      </c>
      <c r="U251" s="46">
        <v>6911329.6200000001</v>
      </c>
      <c r="V251" s="75">
        <v>0</v>
      </c>
      <c r="W251" s="46">
        <v>0</v>
      </c>
    </row>
    <row r="252" spans="1:23" s="22" customFormat="1" ht="24.75" hidden="1" customHeight="1">
      <c r="A252" s="61">
        <v>225</v>
      </c>
      <c r="B252" s="7" t="s">
        <v>40</v>
      </c>
      <c r="C252" s="11">
        <f t="shared" si="19"/>
        <v>4217377.74</v>
      </c>
      <c r="D252" s="47">
        <v>86852.64</v>
      </c>
      <c r="E252" s="6">
        <v>29833.94</v>
      </c>
      <c r="F252" s="6">
        <v>0</v>
      </c>
      <c r="G252" s="6">
        <v>4100691.16</v>
      </c>
      <c r="H252" s="6">
        <v>0</v>
      </c>
      <c r="I252" s="6">
        <v>0</v>
      </c>
      <c r="J252" s="6">
        <v>0</v>
      </c>
      <c r="K252" s="6">
        <v>0</v>
      </c>
      <c r="L252" s="8">
        <v>0</v>
      </c>
      <c r="M252" s="6">
        <v>0</v>
      </c>
      <c r="N252" s="75">
        <v>0</v>
      </c>
      <c r="O252" s="46">
        <v>0</v>
      </c>
      <c r="P252" s="75">
        <v>0</v>
      </c>
      <c r="Q252" s="46">
        <v>0</v>
      </c>
      <c r="R252" s="75">
        <v>0</v>
      </c>
      <c r="S252" s="46">
        <v>0</v>
      </c>
      <c r="T252" s="75">
        <v>0</v>
      </c>
      <c r="U252" s="75">
        <v>0</v>
      </c>
      <c r="V252" s="75">
        <v>0</v>
      </c>
      <c r="W252" s="46">
        <v>0</v>
      </c>
    </row>
    <row r="253" spans="1:23" s="22" customFormat="1" ht="24.75" hidden="1" customHeight="1">
      <c r="A253" s="61">
        <v>226</v>
      </c>
      <c r="B253" s="7" t="s">
        <v>41</v>
      </c>
      <c r="C253" s="11">
        <f t="shared" si="19"/>
        <v>3821909.55</v>
      </c>
      <c r="D253" s="47">
        <v>78651.009999999995</v>
      </c>
      <c r="E253" s="6">
        <v>29802.080000000002</v>
      </c>
      <c r="F253" s="6">
        <v>0</v>
      </c>
      <c r="G253" s="6">
        <v>3713456.46</v>
      </c>
      <c r="H253" s="6">
        <v>0</v>
      </c>
      <c r="I253" s="6">
        <v>0</v>
      </c>
      <c r="J253" s="6">
        <v>0</v>
      </c>
      <c r="K253" s="6">
        <v>0</v>
      </c>
      <c r="L253" s="8">
        <v>0</v>
      </c>
      <c r="M253" s="6">
        <v>0</v>
      </c>
      <c r="N253" s="75">
        <v>0</v>
      </c>
      <c r="O253" s="46">
        <v>0</v>
      </c>
      <c r="P253" s="75">
        <v>0</v>
      </c>
      <c r="Q253" s="46">
        <v>0</v>
      </c>
      <c r="R253" s="75">
        <v>0</v>
      </c>
      <c r="S253" s="46">
        <v>0</v>
      </c>
      <c r="T253" s="75">
        <v>0</v>
      </c>
      <c r="U253" s="75">
        <v>0</v>
      </c>
      <c r="V253" s="75">
        <v>0</v>
      </c>
      <c r="W253" s="46">
        <v>0</v>
      </c>
    </row>
    <row r="254" spans="1:23" s="22" customFormat="1" ht="24.75" hidden="1" customHeight="1">
      <c r="A254" s="61">
        <v>227</v>
      </c>
      <c r="B254" s="7" t="s">
        <v>42</v>
      </c>
      <c r="C254" s="11">
        <f t="shared" si="19"/>
        <v>4216409.08</v>
      </c>
      <c r="D254" s="47">
        <v>86809.1</v>
      </c>
      <c r="E254" s="6">
        <v>30964.38</v>
      </c>
      <c r="F254" s="6">
        <v>0</v>
      </c>
      <c r="G254" s="6">
        <v>4098635.6</v>
      </c>
      <c r="H254" s="6">
        <v>0</v>
      </c>
      <c r="I254" s="6">
        <v>0</v>
      </c>
      <c r="J254" s="6">
        <v>0</v>
      </c>
      <c r="K254" s="6">
        <v>0</v>
      </c>
      <c r="L254" s="8">
        <v>0</v>
      </c>
      <c r="M254" s="6">
        <v>0</v>
      </c>
      <c r="N254" s="75">
        <v>0</v>
      </c>
      <c r="O254" s="46">
        <v>0</v>
      </c>
      <c r="P254" s="75">
        <v>0</v>
      </c>
      <c r="Q254" s="46">
        <v>0</v>
      </c>
      <c r="R254" s="75">
        <v>0</v>
      </c>
      <c r="S254" s="46">
        <v>0</v>
      </c>
      <c r="T254" s="75">
        <v>0</v>
      </c>
      <c r="U254" s="75">
        <v>0</v>
      </c>
      <c r="V254" s="75">
        <v>0</v>
      </c>
      <c r="W254" s="46">
        <v>0</v>
      </c>
    </row>
    <row r="255" spans="1:23" s="22" customFormat="1" ht="24.75" hidden="1" customHeight="1">
      <c r="A255" s="61">
        <v>228</v>
      </c>
      <c r="B255" s="7" t="s">
        <v>124</v>
      </c>
      <c r="C255" s="11">
        <f t="shared" si="19"/>
        <v>3686492.61</v>
      </c>
      <c r="D255" s="47">
        <v>75818.87</v>
      </c>
      <c r="E255" s="6">
        <v>30934.880000000001</v>
      </c>
      <c r="F255" s="6">
        <v>0</v>
      </c>
      <c r="G255" s="6">
        <v>3579738.86</v>
      </c>
      <c r="H255" s="6">
        <v>0</v>
      </c>
      <c r="I255" s="6">
        <v>0</v>
      </c>
      <c r="J255" s="6">
        <v>0</v>
      </c>
      <c r="K255" s="6">
        <v>0</v>
      </c>
      <c r="L255" s="8">
        <v>0</v>
      </c>
      <c r="M255" s="6">
        <v>0</v>
      </c>
      <c r="N255" s="75">
        <v>0</v>
      </c>
      <c r="O255" s="46">
        <v>0</v>
      </c>
      <c r="P255" s="75">
        <v>0</v>
      </c>
      <c r="Q255" s="46">
        <v>0</v>
      </c>
      <c r="R255" s="75">
        <v>0</v>
      </c>
      <c r="S255" s="46">
        <v>0</v>
      </c>
      <c r="T255" s="75">
        <v>0</v>
      </c>
      <c r="U255" s="75">
        <v>0</v>
      </c>
      <c r="V255" s="75">
        <v>0</v>
      </c>
      <c r="W255" s="46">
        <v>0</v>
      </c>
    </row>
    <row r="256" spans="1:23" s="22" customFormat="1" ht="24.75" hidden="1" customHeight="1">
      <c r="A256" s="61">
        <v>229</v>
      </c>
      <c r="B256" s="7" t="s">
        <v>1075</v>
      </c>
      <c r="C256" s="11">
        <f t="shared" si="19"/>
        <v>5609820.7699999996</v>
      </c>
      <c r="D256" s="47">
        <v>114399.11</v>
      </c>
      <c r="E256" s="6">
        <v>94141.58</v>
      </c>
      <c r="F256" s="6">
        <v>0</v>
      </c>
      <c r="G256" s="6">
        <v>3284775.44</v>
      </c>
      <c r="H256" s="6">
        <v>0</v>
      </c>
      <c r="I256" s="6">
        <v>0</v>
      </c>
      <c r="J256" s="6">
        <v>0</v>
      </c>
      <c r="K256" s="6">
        <v>0</v>
      </c>
      <c r="L256" s="8">
        <v>0</v>
      </c>
      <c r="M256" s="6">
        <v>0</v>
      </c>
      <c r="N256" s="75">
        <v>0</v>
      </c>
      <c r="O256" s="46">
        <v>0</v>
      </c>
      <c r="P256" s="75">
        <v>750.3</v>
      </c>
      <c r="Q256" s="46">
        <v>2116504.64</v>
      </c>
      <c r="R256" s="75">
        <v>0</v>
      </c>
      <c r="S256" s="46">
        <v>0</v>
      </c>
      <c r="T256" s="75">
        <v>0</v>
      </c>
      <c r="U256" s="75">
        <v>0</v>
      </c>
      <c r="V256" s="75">
        <v>0</v>
      </c>
      <c r="W256" s="46">
        <v>0</v>
      </c>
    </row>
    <row r="257" spans="1:23" s="22" customFormat="1" ht="24.75" hidden="1" customHeight="1">
      <c r="A257" s="61">
        <v>230</v>
      </c>
      <c r="B257" s="7" t="s">
        <v>125</v>
      </c>
      <c r="C257" s="11">
        <f t="shared" si="19"/>
        <v>63425</v>
      </c>
      <c r="D257" s="47">
        <v>0</v>
      </c>
      <c r="E257" s="6">
        <v>63425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8">
        <v>0</v>
      </c>
      <c r="M257" s="6">
        <v>0</v>
      </c>
      <c r="N257" s="75">
        <v>0</v>
      </c>
      <c r="O257" s="46">
        <v>0</v>
      </c>
      <c r="P257" s="75">
        <v>0</v>
      </c>
      <c r="Q257" s="46">
        <v>0</v>
      </c>
      <c r="R257" s="75">
        <v>0</v>
      </c>
      <c r="S257" s="46">
        <v>0</v>
      </c>
      <c r="T257" s="75">
        <v>0</v>
      </c>
      <c r="U257" s="75">
        <v>0</v>
      </c>
      <c r="V257" s="75">
        <v>0</v>
      </c>
      <c r="W257" s="46">
        <v>0</v>
      </c>
    </row>
    <row r="258" spans="1:23" s="22" customFormat="1" ht="24.75" hidden="1" customHeight="1">
      <c r="A258" s="61">
        <v>231</v>
      </c>
      <c r="B258" s="7" t="s">
        <v>685</v>
      </c>
      <c r="C258" s="11">
        <f t="shared" si="19"/>
        <v>8795155.9900000002</v>
      </c>
      <c r="D258" s="47">
        <v>175215.87</v>
      </c>
      <c r="E258" s="6">
        <v>347236.24</v>
      </c>
      <c r="F258" s="6">
        <v>1014138.02</v>
      </c>
      <c r="G258" s="6">
        <v>4198760.96</v>
      </c>
      <c r="H258" s="6">
        <v>0</v>
      </c>
      <c r="I258" s="6">
        <v>0</v>
      </c>
      <c r="J258" s="6">
        <v>1033996.24</v>
      </c>
      <c r="K258" s="6">
        <v>0</v>
      </c>
      <c r="L258" s="8">
        <v>0</v>
      </c>
      <c r="M258" s="6">
        <v>0</v>
      </c>
      <c r="N258" s="75">
        <v>0</v>
      </c>
      <c r="O258" s="46">
        <v>0</v>
      </c>
      <c r="P258" s="75">
        <v>693.8</v>
      </c>
      <c r="Q258" s="46">
        <v>2025808.66</v>
      </c>
      <c r="R258" s="75">
        <v>0</v>
      </c>
      <c r="S258" s="46">
        <v>0</v>
      </c>
      <c r="T258" s="75">
        <v>0</v>
      </c>
      <c r="U258" s="75">
        <v>0</v>
      </c>
      <c r="V258" s="75">
        <v>0</v>
      </c>
      <c r="W258" s="46">
        <v>0</v>
      </c>
    </row>
    <row r="259" spans="1:23" s="22" customFormat="1" ht="24.75" hidden="1" customHeight="1">
      <c r="A259" s="61">
        <v>232</v>
      </c>
      <c r="B259" s="7" t="s">
        <v>1074</v>
      </c>
      <c r="C259" s="11">
        <f t="shared" si="19"/>
        <v>6007778.9400000004</v>
      </c>
      <c r="D259" s="47">
        <v>121536.56</v>
      </c>
      <c r="E259" s="6">
        <v>147972</v>
      </c>
      <c r="F259" s="6">
        <v>0</v>
      </c>
      <c r="G259" s="6">
        <v>3072921.78</v>
      </c>
      <c r="H259" s="6">
        <v>0</v>
      </c>
      <c r="I259" s="6">
        <v>0</v>
      </c>
      <c r="J259" s="6">
        <v>843855.76</v>
      </c>
      <c r="K259" s="6">
        <v>0</v>
      </c>
      <c r="L259" s="8">
        <v>0</v>
      </c>
      <c r="M259" s="6">
        <v>0</v>
      </c>
      <c r="N259" s="75">
        <v>0</v>
      </c>
      <c r="O259" s="46">
        <v>0</v>
      </c>
      <c r="P259" s="75">
        <v>703.1</v>
      </c>
      <c r="Q259" s="46">
        <v>1821492.84</v>
      </c>
      <c r="R259" s="75">
        <v>0</v>
      </c>
      <c r="S259" s="46">
        <v>0</v>
      </c>
      <c r="T259" s="75">
        <v>0</v>
      </c>
      <c r="U259" s="75">
        <v>0</v>
      </c>
      <c r="V259" s="75">
        <v>0</v>
      </c>
      <c r="W259" s="46">
        <v>0</v>
      </c>
    </row>
    <row r="260" spans="1:23" s="22" customFormat="1" ht="24.75" hidden="1" customHeight="1">
      <c r="A260" s="61">
        <v>233</v>
      </c>
      <c r="B260" s="7" t="s">
        <v>1131</v>
      </c>
      <c r="C260" s="11">
        <f t="shared" ref="C260:C273" si="20">ROUND(SUM(D260+E260+F260+G260+H260+I260+J260+K260+M260+O260+Q260+S260+U260+W260),2)</f>
        <v>17552836.75</v>
      </c>
      <c r="D260" s="47">
        <v>356365.17</v>
      </c>
      <c r="E260" s="6">
        <v>283079.64</v>
      </c>
      <c r="F260" s="6">
        <v>0</v>
      </c>
      <c r="G260" s="6">
        <v>0</v>
      </c>
      <c r="H260" s="6">
        <v>0</v>
      </c>
      <c r="I260" s="6">
        <v>0</v>
      </c>
      <c r="J260" s="6">
        <v>2478411.8199999998</v>
      </c>
      <c r="K260" s="6">
        <v>0</v>
      </c>
      <c r="L260" s="8">
        <v>0</v>
      </c>
      <c r="M260" s="6">
        <v>0</v>
      </c>
      <c r="N260" s="75">
        <v>0</v>
      </c>
      <c r="O260" s="46">
        <v>0</v>
      </c>
      <c r="P260" s="75">
        <v>0</v>
      </c>
      <c r="Q260" s="46">
        <v>0</v>
      </c>
      <c r="R260" s="75">
        <v>0</v>
      </c>
      <c r="S260" s="46">
        <v>0</v>
      </c>
      <c r="T260" s="75">
        <v>4102</v>
      </c>
      <c r="U260" s="6">
        <v>14434980.119999999</v>
      </c>
      <c r="V260" s="75">
        <v>0</v>
      </c>
      <c r="W260" s="46">
        <v>0</v>
      </c>
    </row>
    <row r="261" spans="1:23" s="22" customFormat="1" ht="24.75" hidden="1" customHeight="1">
      <c r="A261" s="61">
        <v>234</v>
      </c>
      <c r="B261" s="7" t="s">
        <v>686</v>
      </c>
      <c r="C261" s="11">
        <f t="shared" si="20"/>
        <v>11149811.5</v>
      </c>
      <c r="D261" s="47">
        <v>222045.08</v>
      </c>
      <c r="E261" s="6">
        <v>444051.7</v>
      </c>
      <c r="F261" s="6">
        <v>0</v>
      </c>
      <c r="G261" s="6">
        <v>3828649.24</v>
      </c>
      <c r="H261" s="6">
        <v>0</v>
      </c>
      <c r="I261" s="6">
        <v>0</v>
      </c>
      <c r="J261" s="6">
        <v>1282853.52</v>
      </c>
      <c r="K261" s="6">
        <v>0</v>
      </c>
      <c r="L261" s="8">
        <v>0</v>
      </c>
      <c r="M261" s="6">
        <v>0</v>
      </c>
      <c r="N261" s="75">
        <v>776.6</v>
      </c>
      <c r="O261" s="6">
        <v>3497772.52</v>
      </c>
      <c r="P261" s="75">
        <v>663.5</v>
      </c>
      <c r="Q261" s="6">
        <v>1874439.44</v>
      </c>
      <c r="R261" s="75">
        <v>0</v>
      </c>
      <c r="S261" s="6">
        <v>0</v>
      </c>
      <c r="T261" s="75">
        <v>0</v>
      </c>
      <c r="U261" s="75">
        <v>0</v>
      </c>
      <c r="V261" s="75">
        <v>0</v>
      </c>
      <c r="W261" s="6">
        <v>0</v>
      </c>
    </row>
    <row r="262" spans="1:23" s="22" customFormat="1" ht="24.75" hidden="1" customHeight="1">
      <c r="A262" s="61">
        <v>235</v>
      </c>
      <c r="B262" s="7" t="s">
        <v>1073</v>
      </c>
      <c r="C262" s="11">
        <f t="shared" si="20"/>
        <v>7598188.0499999998</v>
      </c>
      <c r="D262" s="47">
        <v>153832.37</v>
      </c>
      <c r="E262" s="6">
        <v>181259.8</v>
      </c>
      <c r="F262" s="6">
        <v>0</v>
      </c>
      <c r="G262" s="6">
        <v>4135521.22</v>
      </c>
      <c r="H262" s="6">
        <v>0</v>
      </c>
      <c r="I262" s="6">
        <v>0</v>
      </c>
      <c r="J262" s="6">
        <v>932948.12</v>
      </c>
      <c r="K262" s="6">
        <v>0</v>
      </c>
      <c r="L262" s="8">
        <v>0</v>
      </c>
      <c r="M262" s="6">
        <v>0</v>
      </c>
      <c r="N262" s="75">
        <v>0</v>
      </c>
      <c r="O262" s="46">
        <v>0</v>
      </c>
      <c r="P262" s="75">
        <v>749.9</v>
      </c>
      <c r="Q262" s="46">
        <v>2194626.54</v>
      </c>
      <c r="R262" s="75">
        <v>0</v>
      </c>
      <c r="S262" s="46">
        <v>0</v>
      </c>
      <c r="T262" s="75">
        <v>0</v>
      </c>
      <c r="U262" s="75">
        <v>0</v>
      </c>
      <c r="V262" s="75">
        <v>0</v>
      </c>
      <c r="W262" s="46">
        <v>0</v>
      </c>
    </row>
    <row r="263" spans="1:23" s="22" customFormat="1" ht="24.75" hidden="1" customHeight="1">
      <c r="A263" s="61">
        <v>236</v>
      </c>
      <c r="B263" s="7" t="s">
        <v>1088</v>
      </c>
      <c r="C263" s="11">
        <f t="shared" si="20"/>
        <v>232656.63</v>
      </c>
      <c r="D263" s="47">
        <v>0</v>
      </c>
      <c r="E263" s="6">
        <v>232656.63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8">
        <v>0</v>
      </c>
      <c r="M263" s="6">
        <v>0</v>
      </c>
      <c r="N263" s="75">
        <v>0</v>
      </c>
      <c r="O263" s="6">
        <v>0</v>
      </c>
      <c r="P263" s="75">
        <v>0</v>
      </c>
      <c r="Q263" s="6">
        <v>0</v>
      </c>
      <c r="R263" s="75">
        <v>0</v>
      </c>
      <c r="S263" s="6">
        <v>0</v>
      </c>
      <c r="T263" s="75">
        <v>0</v>
      </c>
      <c r="U263" s="75">
        <v>0</v>
      </c>
      <c r="V263" s="75">
        <v>0</v>
      </c>
      <c r="W263" s="6">
        <v>0</v>
      </c>
    </row>
    <row r="264" spans="1:23" s="22" customFormat="1" ht="24.75" hidden="1" customHeight="1">
      <c r="A264" s="61">
        <v>237</v>
      </c>
      <c r="B264" s="7" t="s">
        <v>44</v>
      </c>
      <c r="C264" s="11">
        <f t="shared" si="20"/>
        <v>1478647.25</v>
      </c>
      <c r="D264" s="47">
        <v>28063.81</v>
      </c>
      <c r="E264" s="6">
        <v>125568.52</v>
      </c>
      <c r="F264" s="6">
        <v>1325014.92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8">
        <v>0</v>
      </c>
      <c r="M264" s="6">
        <v>0</v>
      </c>
      <c r="N264" s="75">
        <v>0</v>
      </c>
      <c r="O264" s="46">
        <v>0</v>
      </c>
      <c r="P264" s="75">
        <v>0</v>
      </c>
      <c r="Q264" s="46">
        <v>0</v>
      </c>
      <c r="R264" s="75">
        <v>0</v>
      </c>
      <c r="S264" s="46">
        <v>0</v>
      </c>
      <c r="T264" s="75">
        <v>0</v>
      </c>
      <c r="U264" s="75">
        <v>0</v>
      </c>
      <c r="V264" s="75">
        <v>0</v>
      </c>
      <c r="W264" s="46">
        <v>0</v>
      </c>
    </row>
    <row r="265" spans="1:23" s="30" customFormat="1" ht="24.75" hidden="1" customHeight="1">
      <c r="A265" s="61">
        <v>238</v>
      </c>
      <c r="B265" s="7" t="s">
        <v>43</v>
      </c>
      <c r="C265" s="11">
        <f t="shared" si="20"/>
        <v>5974992.8899999997</v>
      </c>
      <c r="D265" s="47">
        <v>121352.73</v>
      </c>
      <c r="E265" s="6">
        <v>94136.86</v>
      </c>
      <c r="F265" s="6">
        <v>0</v>
      </c>
      <c r="G265" s="6">
        <v>5759503.2999999998</v>
      </c>
      <c r="H265" s="6">
        <v>0</v>
      </c>
      <c r="I265" s="6">
        <v>0</v>
      </c>
      <c r="J265" s="6">
        <v>0</v>
      </c>
      <c r="K265" s="6">
        <v>0</v>
      </c>
      <c r="L265" s="8">
        <v>0</v>
      </c>
      <c r="M265" s="6">
        <v>0</v>
      </c>
      <c r="N265" s="75">
        <v>0</v>
      </c>
      <c r="O265" s="46">
        <v>0</v>
      </c>
      <c r="P265" s="75">
        <v>0</v>
      </c>
      <c r="Q265" s="46">
        <v>0</v>
      </c>
      <c r="R265" s="75">
        <v>0</v>
      </c>
      <c r="S265" s="46">
        <v>0</v>
      </c>
      <c r="T265" s="75">
        <v>0</v>
      </c>
      <c r="U265" s="75">
        <v>0</v>
      </c>
      <c r="V265" s="75">
        <v>0</v>
      </c>
      <c r="W265" s="46">
        <v>0</v>
      </c>
    </row>
    <row r="266" spans="1:23" s="30" customFormat="1" ht="24.75" hidden="1" customHeight="1">
      <c r="A266" s="61">
        <v>239</v>
      </c>
      <c r="B266" s="7" t="s">
        <v>648</v>
      </c>
      <c r="C266" s="11">
        <f t="shared" si="20"/>
        <v>8340225.3899999997</v>
      </c>
      <c r="D266" s="47">
        <v>169357.87</v>
      </c>
      <c r="E266" s="6">
        <v>174745.02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8">
        <v>0</v>
      </c>
      <c r="M266" s="6">
        <v>0</v>
      </c>
      <c r="N266" s="75">
        <v>0</v>
      </c>
      <c r="O266" s="46">
        <v>0</v>
      </c>
      <c r="P266" s="75">
        <v>0</v>
      </c>
      <c r="Q266" s="46">
        <v>0</v>
      </c>
      <c r="R266" s="75">
        <v>0</v>
      </c>
      <c r="S266" s="46">
        <v>0</v>
      </c>
      <c r="T266" s="75">
        <v>2852</v>
      </c>
      <c r="U266" s="46">
        <v>7996122.5</v>
      </c>
      <c r="V266" s="75">
        <v>0</v>
      </c>
      <c r="W266" s="46">
        <v>0</v>
      </c>
    </row>
    <row r="267" spans="1:23" s="30" customFormat="1" ht="24.75" hidden="1" customHeight="1">
      <c r="A267" s="61">
        <v>240</v>
      </c>
      <c r="B267" s="7" t="s">
        <v>137</v>
      </c>
      <c r="C267" s="11">
        <f t="shared" si="20"/>
        <v>21440936.399999999</v>
      </c>
      <c r="D267" s="47">
        <v>435438.98</v>
      </c>
      <c r="E267" s="6">
        <v>312140.68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8">
        <v>6</v>
      </c>
      <c r="M267" s="6">
        <v>10289814.76</v>
      </c>
      <c r="N267" s="75">
        <v>0</v>
      </c>
      <c r="O267" s="46">
        <v>0</v>
      </c>
      <c r="P267" s="75">
        <v>0</v>
      </c>
      <c r="Q267" s="46">
        <v>0</v>
      </c>
      <c r="R267" s="75">
        <v>0</v>
      </c>
      <c r="S267" s="46">
        <v>0</v>
      </c>
      <c r="T267" s="75">
        <v>6406</v>
      </c>
      <c r="U267" s="6">
        <v>10403541.98</v>
      </c>
      <c r="V267" s="75">
        <v>0</v>
      </c>
      <c r="W267" s="46">
        <v>0</v>
      </c>
    </row>
    <row r="268" spans="1:23" s="30" customFormat="1" ht="24.75" hidden="1" customHeight="1">
      <c r="A268" s="61">
        <v>241</v>
      </c>
      <c r="B268" s="7" t="s">
        <v>649</v>
      </c>
      <c r="C268" s="11">
        <f t="shared" si="20"/>
        <v>9991584.1699999999</v>
      </c>
      <c r="D268" s="47">
        <v>202022.15</v>
      </c>
      <c r="E268" s="6">
        <v>201420.1</v>
      </c>
      <c r="F268" s="6">
        <v>0</v>
      </c>
      <c r="G268" s="6">
        <v>0</v>
      </c>
      <c r="H268" s="6">
        <v>0</v>
      </c>
      <c r="I268" s="6">
        <v>0</v>
      </c>
      <c r="J268" s="6">
        <v>1091487.02</v>
      </c>
      <c r="K268" s="6">
        <v>0</v>
      </c>
      <c r="L268" s="8">
        <v>0</v>
      </c>
      <c r="M268" s="6">
        <v>0</v>
      </c>
      <c r="N268" s="75">
        <v>0</v>
      </c>
      <c r="O268" s="46">
        <v>0</v>
      </c>
      <c r="P268" s="75">
        <v>0</v>
      </c>
      <c r="Q268" s="46">
        <v>0</v>
      </c>
      <c r="R268" s="75">
        <v>0</v>
      </c>
      <c r="S268" s="46">
        <v>0</v>
      </c>
      <c r="T268" s="75">
        <v>1833.04</v>
      </c>
      <c r="U268" s="46">
        <v>8496654.9000000004</v>
      </c>
      <c r="V268" s="75">
        <v>0</v>
      </c>
      <c r="W268" s="46">
        <v>0</v>
      </c>
    </row>
    <row r="269" spans="1:23" s="30" customFormat="1" ht="24.75" hidden="1" customHeight="1">
      <c r="A269" s="61">
        <v>242</v>
      </c>
      <c r="B269" s="7" t="s">
        <v>651</v>
      </c>
      <c r="C269" s="11">
        <f t="shared" si="20"/>
        <v>12150855.640000001</v>
      </c>
      <c r="D269" s="47">
        <v>245638.58</v>
      </c>
      <c r="E269" s="6">
        <v>247002.32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8">
        <v>0</v>
      </c>
      <c r="M269" s="6">
        <v>0</v>
      </c>
      <c r="N269" s="75">
        <v>1150.3</v>
      </c>
      <c r="O269" s="46">
        <v>3287179.1</v>
      </c>
      <c r="P269" s="75">
        <v>0</v>
      </c>
      <c r="Q269" s="46">
        <v>0</v>
      </c>
      <c r="R269" s="75">
        <v>0</v>
      </c>
      <c r="S269" s="46">
        <v>0</v>
      </c>
      <c r="T269" s="75">
        <v>1833.04</v>
      </c>
      <c r="U269" s="46">
        <v>8371035.6399999997</v>
      </c>
      <c r="V269" s="75">
        <v>0</v>
      </c>
      <c r="W269" s="46">
        <v>0</v>
      </c>
    </row>
    <row r="270" spans="1:23" s="30" customFormat="1" ht="24.75" hidden="1" customHeight="1">
      <c r="A270" s="61">
        <v>243</v>
      </c>
      <c r="B270" s="7" t="s">
        <v>652</v>
      </c>
      <c r="C270" s="11">
        <f t="shared" si="20"/>
        <v>10783782.91</v>
      </c>
      <c r="D270" s="47">
        <v>217135.43</v>
      </c>
      <c r="E270" s="6">
        <v>314739.03999999998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8">
        <v>0</v>
      </c>
      <c r="M270" s="6">
        <v>0</v>
      </c>
      <c r="N270" s="75">
        <v>1150.3</v>
      </c>
      <c r="O270" s="6">
        <v>4625266.0599999996</v>
      </c>
      <c r="P270" s="75">
        <v>0</v>
      </c>
      <c r="Q270" s="6">
        <v>0</v>
      </c>
      <c r="R270" s="75">
        <v>0</v>
      </c>
      <c r="S270" s="46">
        <v>0</v>
      </c>
      <c r="T270" s="75">
        <v>1833.04</v>
      </c>
      <c r="U270" s="46">
        <v>5626642.3799999999</v>
      </c>
      <c r="V270" s="75">
        <v>0</v>
      </c>
      <c r="W270" s="6">
        <v>0</v>
      </c>
    </row>
    <row r="271" spans="1:23" s="30" customFormat="1" ht="24.75" hidden="1" customHeight="1">
      <c r="A271" s="61">
        <v>244</v>
      </c>
      <c r="B271" s="7" t="s">
        <v>653</v>
      </c>
      <c r="C271" s="11">
        <f t="shared" si="20"/>
        <v>4842962.3</v>
      </c>
      <c r="D271" s="47">
        <v>93832.82</v>
      </c>
      <c r="E271" s="6">
        <v>318873.76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8">
        <v>0</v>
      </c>
      <c r="M271" s="6">
        <v>0</v>
      </c>
      <c r="N271" s="75">
        <v>1150.3</v>
      </c>
      <c r="O271" s="6">
        <v>4430255.72</v>
      </c>
      <c r="P271" s="75">
        <v>0</v>
      </c>
      <c r="Q271" s="6">
        <v>0</v>
      </c>
      <c r="R271" s="75">
        <v>0</v>
      </c>
      <c r="S271" s="6">
        <v>0</v>
      </c>
      <c r="T271" s="75">
        <v>0</v>
      </c>
      <c r="U271" s="75">
        <v>0</v>
      </c>
      <c r="V271" s="75">
        <v>0</v>
      </c>
      <c r="W271" s="6">
        <v>0</v>
      </c>
    </row>
    <row r="272" spans="1:23" s="30" customFormat="1" ht="24.75" hidden="1" customHeight="1">
      <c r="A272" s="61">
        <v>245</v>
      </c>
      <c r="B272" s="7" t="s">
        <v>650</v>
      </c>
      <c r="C272" s="11">
        <f t="shared" si="20"/>
        <v>8258832.9900000002</v>
      </c>
      <c r="D272" s="47">
        <v>165708.59</v>
      </c>
      <c r="E272" s="6">
        <v>269300.78000000003</v>
      </c>
      <c r="F272" s="6">
        <v>0</v>
      </c>
      <c r="G272" s="6">
        <v>0</v>
      </c>
      <c r="H272" s="6">
        <v>0</v>
      </c>
      <c r="I272" s="6">
        <v>0</v>
      </c>
      <c r="J272" s="6">
        <v>1410253.4</v>
      </c>
      <c r="K272" s="6">
        <v>0</v>
      </c>
      <c r="L272" s="8">
        <v>0</v>
      </c>
      <c r="M272" s="6">
        <v>0</v>
      </c>
      <c r="N272" s="75">
        <v>1256.0999999999999</v>
      </c>
      <c r="O272" s="6">
        <v>6413570.2199999997</v>
      </c>
      <c r="P272" s="75">
        <v>0</v>
      </c>
      <c r="Q272" s="6">
        <v>0</v>
      </c>
      <c r="R272" s="75">
        <v>0</v>
      </c>
      <c r="S272" s="6">
        <v>0</v>
      </c>
      <c r="T272" s="75">
        <v>0</v>
      </c>
      <c r="U272" s="75">
        <v>0</v>
      </c>
      <c r="V272" s="75">
        <v>0</v>
      </c>
      <c r="W272" s="6">
        <v>0</v>
      </c>
    </row>
    <row r="273" spans="1:23" s="17" customFormat="1" ht="24.75" hidden="1" customHeight="1">
      <c r="A273" s="165" t="s">
        <v>47</v>
      </c>
      <c r="B273" s="166"/>
      <c r="C273" s="76">
        <f t="shared" si="20"/>
        <v>927549671.13</v>
      </c>
      <c r="D273" s="77">
        <f t="shared" ref="D273:W273" si="21">ROUND(SUM(D164:D272),2)</f>
        <v>18354816.690000001</v>
      </c>
      <c r="E273" s="77">
        <f t="shared" si="21"/>
        <v>27464386.609999999</v>
      </c>
      <c r="F273" s="77">
        <f t="shared" si="21"/>
        <v>74138389.950000003</v>
      </c>
      <c r="G273" s="77">
        <f t="shared" si="21"/>
        <v>163629490.80000001</v>
      </c>
      <c r="H273" s="77">
        <f t="shared" si="21"/>
        <v>9992031.9299999997</v>
      </c>
      <c r="I273" s="77">
        <f t="shared" si="21"/>
        <v>5262881.8099999996</v>
      </c>
      <c r="J273" s="77">
        <f t="shared" si="21"/>
        <v>44948210.719999999</v>
      </c>
      <c r="K273" s="77">
        <f t="shared" si="21"/>
        <v>0</v>
      </c>
      <c r="L273" s="77">
        <f t="shared" si="21"/>
        <v>29</v>
      </c>
      <c r="M273" s="77">
        <f t="shared" si="21"/>
        <v>50325840.060000002</v>
      </c>
      <c r="N273" s="77">
        <f t="shared" si="21"/>
        <v>39231.599999999999</v>
      </c>
      <c r="O273" s="77">
        <f t="shared" si="21"/>
        <v>150880606.78</v>
      </c>
      <c r="P273" s="77">
        <f t="shared" si="21"/>
        <v>27445.7</v>
      </c>
      <c r="Q273" s="77">
        <f t="shared" si="21"/>
        <v>75422410.459999993</v>
      </c>
      <c r="R273" s="77">
        <f t="shared" si="21"/>
        <v>2457.86</v>
      </c>
      <c r="S273" s="77">
        <f t="shared" si="21"/>
        <v>6288738.0199999996</v>
      </c>
      <c r="T273" s="77">
        <f t="shared" si="21"/>
        <v>94070.19</v>
      </c>
      <c r="U273" s="77">
        <f t="shared" si="21"/>
        <v>300841867.30000001</v>
      </c>
      <c r="V273" s="77">
        <f t="shared" si="21"/>
        <v>0</v>
      </c>
      <c r="W273" s="77">
        <f t="shared" si="21"/>
        <v>0</v>
      </c>
    </row>
    <row r="274" spans="1:23" s="22" customFormat="1" ht="24.75" hidden="1" customHeight="1">
      <c r="A274" s="152" t="s">
        <v>48</v>
      </c>
      <c r="B274" s="153"/>
      <c r="C274" s="154"/>
      <c r="D274" s="83"/>
      <c r="E274" s="6"/>
      <c r="F274" s="6"/>
      <c r="G274" s="6"/>
      <c r="H274" s="6"/>
      <c r="I274" s="6"/>
      <c r="J274" s="6"/>
      <c r="K274" s="6"/>
      <c r="L274" s="84"/>
      <c r="M274" s="6"/>
      <c r="N274" s="78"/>
      <c r="O274" s="6"/>
      <c r="P274" s="85"/>
      <c r="Q274" s="6"/>
      <c r="R274" s="85"/>
      <c r="S274" s="6"/>
      <c r="T274" s="6"/>
      <c r="U274" s="6"/>
      <c r="V274" s="78"/>
      <c r="W274" s="6"/>
    </row>
    <row r="275" spans="1:23" s="27" customFormat="1" ht="24.75" hidden="1" customHeight="1">
      <c r="A275" s="16">
        <v>246</v>
      </c>
      <c r="B275" s="7" t="s">
        <v>1103</v>
      </c>
      <c r="C275" s="11">
        <f t="shared" ref="C275:C294" si="22">ROUND(SUM(D275+E275+F275+G275+H275+I275+J275+K275+M275+O275+Q275+S275+W275+U275),2)</f>
        <v>452288.24</v>
      </c>
      <c r="D275" s="47">
        <v>8996.4599999999991</v>
      </c>
      <c r="E275" s="6">
        <v>20724.34</v>
      </c>
      <c r="F275" s="6">
        <v>0</v>
      </c>
      <c r="G275" s="6">
        <v>0</v>
      </c>
      <c r="H275" s="6">
        <v>0</v>
      </c>
      <c r="I275" s="6">
        <v>0</v>
      </c>
      <c r="J275" s="6">
        <v>422567.44</v>
      </c>
      <c r="K275" s="6">
        <v>0</v>
      </c>
      <c r="L275" s="45">
        <v>0</v>
      </c>
      <c r="M275" s="49">
        <v>0</v>
      </c>
      <c r="N275" s="78">
        <v>0</v>
      </c>
      <c r="O275" s="48">
        <v>0</v>
      </c>
      <c r="P275" s="78">
        <v>0</v>
      </c>
      <c r="Q275" s="48">
        <v>0</v>
      </c>
      <c r="R275" s="78">
        <v>0</v>
      </c>
      <c r="S275" s="48">
        <v>0</v>
      </c>
      <c r="T275" s="75">
        <v>0</v>
      </c>
      <c r="U275" s="75">
        <v>0</v>
      </c>
      <c r="V275" s="75">
        <v>0</v>
      </c>
      <c r="W275" s="48">
        <v>0</v>
      </c>
    </row>
    <row r="276" spans="1:23" s="27" customFormat="1" ht="24.75" hidden="1" customHeight="1">
      <c r="A276" s="16">
        <v>247</v>
      </c>
      <c r="B276" s="7" t="s">
        <v>964</v>
      </c>
      <c r="C276" s="11">
        <f t="shared" si="22"/>
        <v>5241517.92</v>
      </c>
      <c r="D276" s="47">
        <v>106555.58</v>
      </c>
      <c r="E276" s="6">
        <v>130002.96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8">
        <v>0</v>
      </c>
      <c r="M276" s="6">
        <v>0</v>
      </c>
      <c r="N276" s="75">
        <v>1200</v>
      </c>
      <c r="O276" s="6">
        <v>5004959.38</v>
      </c>
      <c r="P276" s="75">
        <v>0</v>
      </c>
      <c r="Q276" s="6">
        <v>0</v>
      </c>
      <c r="R276" s="75">
        <v>0</v>
      </c>
      <c r="S276" s="6">
        <v>0</v>
      </c>
      <c r="T276" s="75">
        <v>0</v>
      </c>
      <c r="U276" s="75">
        <v>0</v>
      </c>
      <c r="V276" s="75">
        <v>0</v>
      </c>
      <c r="W276" s="6">
        <v>0</v>
      </c>
    </row>
    <row r="277" spans="1:23" s="27" customFormat="1" ht="24.75" hidden="1" customHeight="1">
      <c r="A277" s="16">
        <v>248</v>
      </c>
      <c r="B277" s="7" t="s">
        <v>965</v>
      </c>
      <c r="C277" s="11">
        <f t="shared" si="22"/>
        <v>1324917.1299999999</v>
      </c>
      <c r="D277" s="47">
        <v>25846.87</v>
      </c>
      <c r="E277" s="6">
        <v>85031.98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8">
        <v>0</v>
      </c>
      <c r="M277" s="6">
        <v>0</v>
      </c>
      <c r="N277" s="75">
        <v>580</v>
      </c>
      <c r="O277" s="6">
        <v>1214038.28</v>
      </c>
      <c r="P277" s="75">
        <v>0</v>
      </c>
      <c r="Q277" s="6">
        <v>0</v>
      </c>
      <c r="R277" s="75">
        <v>0</v>
      </c>
      <c r="S277" s="6">
        <v>0</v>
      </c>
      <c r="T277" s="75">
        <v>0</v>
      </c>
      <c r="U277" s="75">
        <v>0</v>
      </c>
      <c r="V277" s="75">
        <v>0</v>
      </c>
      <c r="W277" s="6">
        <v>0</v>
      </c>
    </row>
    <row r="278" spans="1:23" s="27" customFormat="1" ht="24.75" hidden="1" customHeight="1">
      <c r="A278" s="16">
        <v>249</v>
      </c>
      <c r="B278" s="7" t="s">
        <v>966</v>
      </c>
      <c r="C278" s="11">
        <f t="shared" si="22"/>
        <v>1904779.66</v>
      </c>
      <c r="D278" s="47">
        <v>37534.68</v>
      </c>
      <c r="E278" s="6">
        <v>104225.86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8">
        <v>0</v>
      </c>
      <c r="M278" s="6">
        <v>0</v>
      </c>
      <c r="N278" s="75">
        <v>819</v>
      </c>
      <c r="O278" s="6">
        <v>1763019.12</v>
      </c>
      <c r="P278" s="75">
        <v>0</v>
      </c>
      <c r="Q278" s="6">
        <v>0</v>
      </c>
      <c r="R278" s="75">
        <v>0</v>
      </c>
      <c r="S278" s="6">
        <v>0</v>
      </c>
      <c r="T278" s="75">
        <v>0</v>
      </c>
      <c r="U278" s="75">
        <v>0</v>
      </c>
      <c r="V278" s="75">
        <v>0</v>
      </c>
      <c r="W278" s="6">
        <v>0</v>
      </c>
    </row>
    <row r="279" spans="1:23" s="27" customFormat="1" ht="24.75" hidden="1" customHeight="1">
      <c r="A279" s="16">
        <v>250</v>
      </c>
      <c r="B279" s="7" t="s">
        <v>967</v>
      </c>
      <c r="C279" s="11">
        <f t="shared" si="22"/>
        <v>1302730.1299999999</v>
      </c>
      <c r="D279" s="47">
        <v>25380.13</v>
      </c>
      <c r="E279" s="6">
        <v>85234.94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8">
        <v>0</v>
      </c>
      <c r="M279" s="6">
        <v>0</v>
      </c>
      <c r="N279" s="75">
        <v>580</v>
      </c>
      <c r="O279" s="6">
        <v>1192115.06</v>
      </c>
      <c r="P279" s="75">
        <v>0</v>
      </c>
      <c r="Q279" s="6">
        <v>0</v>
      </c>
      <c r="R279" s="75">
        <v>0</v>
      </c>
      <c r="S279" s="6">
        <v>0</v>
      </c>
      <c r="T279" s="75">
        <v>0</v>
      </c>
      <c r="U279" s="75">
        <v>0</v>
      </c>
      <c r="V279" s="75">
        <v>0</v>
      </c>
      <c r="W279" s="6">
        <v>0</v>
      </c>
    </row>
    <row r="280" spans="1:23" s="27" customFormat="1" ht="24.75" hidden="1" customHeight="1">
      <c r="A280" s="16">
        <v>251</v>
      </c>
      <c r="B280" s="7" t="s">
        <v>968</v>
      </c>
      <c r="C280" s="11">
        <f t="shared" si="22"/>
        <v>1881369.87</v>
      </c>
      <c r="D280" s="47">
        <v>36901.25</v>
      </c>
      <c r="E280" s="6">
        <v>111202.02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8">
        <v>0</v>
      </c>
      <c r="M280" s="6">
        <v>0</v>
      </c>
      <c r="N280" s="75">
        <v>924</v>
      </c>
      <c r="O280" s="6">
        <v>1733266.6</v>
      </c>
      <c r="P280" s="75">
        <v>0</v>
      </c>
      <c r="Q280" s="6">
        <v>0</v>
      </c>
      <c r="R280" s="75">
        <v>0</v>
      </c>
      <c r="S280" s="6">
        <v>0</v>
      </c>
      <c r="T280" s="75">
        <v>0</v>
      </c>
      <c r="U280" s="75">
        <v>0</v>
      </c>
      <c r="V280" s="75">
        <v>0</v>
      </c>
      <c r="W280" s="6">
        <v>0</v>
      </c>
    </row>
    <row r="281" spans="1:23" s="27" customFormat="1" ht="24.75" hidden="1" customHeight="1">
      <c r="A281" s="16">
        <v>252</v>
      </c>
      <c r="B281" s="7" t="s">
        <v>969</v>
      </c>
      <c r="C281" s="11">
        <f t="shared" si="22"/>
        <v>6195263.1699999999</v>
      </c>
      <c r="D281" s="47">
        <v>122869.89</v>
      </c>
      <c r="E281" s="6">
        <v>301144.26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8">
        <v>0</v>
      </c>
      <c r="M281" s="6">
        <v>0</v>
      </c>
      <c r="N281" s="75">
        <v>1700.1</v>
      </c>
      <c r="O281" s="6">
        <v>5771249.0199999996</v>
      </c>
      <c r="P281" s="75">
        <v>0</v>
      </c>
      <c r="Q281" s="6">
        <v>0</v>
      </c>
      <c r="R281" s="75">
        <v>0</v>
      </c>
      <c r="S281" s="6">
        <v>0</v>
      </c>
      <c r="T281" s="75">
        <v>0</v>
      </c>
      <c r="U281" s="75">
        <v>0</v>
      </c>
      <c r="V281" s="75">
        <v>0</v>
      </c>
      <c r="W281" s="6">
        <v>0</v>
      </c>
    </row>
    <row r="282" spans="1:23" s="27" customFormat="1" ht="24.75" hidden="1" customHeight="1">
      <c r="A282" s="16">
        <v>253</v>
      </c>
      <c r="B282" s="7" t="s">
        <v>970</v>
      </c>
      <c r="C282" s="11">
        <f t="shared" si="22"/>
        <v>3237880.2</v>
      </c>
      <c r="D282" s="47">
        <v>63191.68</v>
      </c>
      <c r="E282" s="6">
        <v>206549.56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8">
        <v>0</v>
      </c>
      <c r="M282" s="6">
        <v>0</v>
      </c>
      <c r="N282" s="75">
        <v>1408.6</v>
      </c>
      <c r="O282" s="6">
        <v>2968138.96</v>
      </c>
      <c r="P282" s="75">
        <v>0</v>
      </c>
      <c r="Q282" s="6">
        <v>0</v>
      </c>
      <c r="R282" s="75">
        <v>0</v>
      </c>
      <c r="S282" s="6">
        <v>0</v>
      </c>
      <c r="T282" s="75">
        <v>0</v>
      </c>
      <c r="U282" s="75">
        <v>0</v>
      </c>
      <c r="V282" s="75">
        <v>0</v>
      </c>
      <c r="W282" s="6">
        <v>0</v>
      </c>
    </row>
    <row r="283" spans="1:23" s="27" customFormat="1" ht="24.75" hidden="1" customHeight="1">
      <c r="A283" s="16">
        <v>254</v>
      </c>
      <c r="B283" s="7" t="s">
        <v>126</v>
      </c>
      <c r="C283" s="11">
        <f t="shared" si="22"/>
        <v>5765608.6399999997</v>
      </c>
      <c r="D283" s="47">
        <v>116359.82</v>
      </c>
      <c r="E283" s="6">
        <v>183780.28</v>
      </c>
      <c r="F283" s="6">
        <v>988700.76</v>
      </c>
      <c r="G283" s="6">
        <v>2973975.24</v>
      </c>
      <c r="H283" s="6">
        <v>0</v>
      </c>
      <c r="I283" s="6">
        <v>0</v>
      </c>
      <c r="J283" s="6">
        <v>0</v>
      </c>
      <c r="K283" s="6">
        <v>0</v>
      </c>
      <c r="L283" s="8">
        <v>0</v>
      </c>
      <c r="M283" s="6">
        <v>0</v>
      </c>
      <c r="N283" s="75">
        <v>0</v>
      </c>
      <c r="O283" s="46">
        <v>0</v>
      </c>
      <c r="P283" s="75">
        <v>689.8</v>
      </c>
      <c r="Q283" s="46">
        <v>1502792.54</v>
      </c>
      <c r="R283" s="75">
        <v>0</v>
      </c>
      <c r="S283" s="46">
        <v>0</v>
      </c>
      <c r="T283" s="75">
        <v>0</v>
      </c>
      <c r="U283" s="75">
        <v>0</v>
      </c>
      <c r="V283" s="75">
        <v>0</v>
      </c>
      <c r="W283" s="46">
        <v>0</v>
      </c>
    </row>
    <row r="284" spans="1:23" s="27" customFormat="1" ht="24.75" hidden="1" customHeight="1">
      <c r="A284" s="16">
        <v>255</v>
      </c>
      <c r="B284" s="7" t="s">
        <v>157</v>
      </c>
      <c r="C284" s="11">
        <f t="shared" si="22"/>
        <v>5728455.0099999998</v>
      </c>
      <c r="D284" s="47">
        <v>115587.95</v>
      </c>
      <c r="E284" s="6">
        <v>183654.02</v>
      </c>
      <c r="F284" s="6">
        <v>964504.86</v>
      </c>
      <c r="G284" s="6">
        <v>2943203.2</v>
      </c>
      <c r="H284" s="6">
        <v>0</v>
      </c>
      <c r="I284" s="6">
        <v>0</v>
      </c>
      <c r="J284" s="6">
        <v>0</v>
      </c>
      <c r="K284" s="6">
        <v>0</v>
      </c>
      <c r="L284" s="8">
        <v>0</v>
      </c>
      <c r="M284" s="6">
        <v>0</v>
      </c>
      <c r="N284" s="75">
        <v>0</v>
      </c>
      <c r="O284" s="46">
        <v>0</v>
      </c>
      <c r="P284" s="75">
        <v>596.20000000000005</v>
      </c>
      <c r="Q284" s="46">
        <v>1521504.98</v>
      </c>
      <c r="R284" s="75">
        <v>0</v>
      </c>
      <c r="S284" s="46">
        <v>0</v>
      </c>
      <c r="T284" s="75">
        <v>0</v>
      </c>
      <c r="U284" s="75">
        <v>0</v>
      </c>
      <c r="V284" s="75">
        <v>0</v>
      </c>
      <c r="W284" s="46">
        <v>0</v>
      </c>
    </row>
    <row r="285" spans="1:23" s="27" customFormat="1" ht="24.75" hidden="1" customHeight="1">
      <c r="A285" s="16">
        <v>256</v>
      </c>
      <c r="B285" s="7" t="s">
        <v>971</v>
      </c>
      <c r="C285" s="11">
        <f t="shared" si="22"/>
        <v>3246261.47</v>
      </c>
      <c r="D285" s="47">
        <v>63443.93</v>
      </c>
      <c r="E285" s="6">
        <v>203299.84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8">
        <v>0</v>
      </c>
      <c r="M285" s="6">
        <v>0</v>
      </c>
      <c r="N285" s="75">
        <v>768.2</v>
      </c>
      <c r="O285" s="6">
        <v>2979517.6999999997</v>
      </c>
      <c r="P285" s="75">
        <v>0</v>
      </c>
      <c r="Q285" s="6">
        <v>0</v>
      </c>
      <c r="R285" s="75">
        <v>0</v>
      </c>
      <c r="S285" s="6">
        <v>0</v>
      </c>
      <c r="T285" s="75">
        <v>0</v>
      </c>
      <c r="U285" s="75">
        <v>0</v>
      </c>
      <c r="V285" s="75">
        <v>0</v>
      </c>
      <c r="W285" s="6">
        <v>0</v>
      </c>
    </row>
    <row r="286" spans="1:23" s="27" customFormat="1" ht="24.75" hidden="1" customHeight="1">
      <c r="A286" s="16">
        <v>257</v>
      </c>
      <c r="B286" s="7" t="s">
        <v>1080</v>
      </c>
      <c r="C286" s="11">
        <f t="shared" si="22"/>
        <v>3329889.21</v>
      </c>
      <c r="D286" s="47">
        <f>66781.56+54949.61</f>
        <v>121731.17</v>
      </c>
      <c r="E286" s="6">
        <v>71400.62</v>
      </c>
      <c r="F286" s="6">
        <v>0</v>
      </c>
      <c r="G286" s="6">
        <v>3136757.42</v>
      </c>
      <c r="H286" s="6">
        <v>0</v>
      </c>
      <c r="I286" s="6">
        <v>0</v>
      </c>
      <c r="J286" s="6">
        <v>0</v>
      </c>
      <c r="K286" s="6">
        <v>0</v>
      </c>
      <c r="L286" s="8">
        <v>0</v>
      </c>
      <c r="M286" s="6">
        <v>0</v>
      </c>
      <c r="N286" s="75">
        <v>0</v>
      </c>
      <c r="O286" s="6">
        <v>0</v>
      </c>
      <c r="P286" s="75">
        <v>0</v>
      </c>
      <c r="Q286" s="46">
        <v>0</v>
      </c>
      <c r="R286" s="75">
        <v>0</v>
      </c>
      <c r="S286" s="46">
        <v>0</v>
      </c>
      <c r="T286" s="75">
        <v>0</v>
      </c>
      <c r="U286" s="75">
        <v>0</v>
      </c>
      <c r="V286" s="75">
        <v>0</v>
      </c>
      <c r="W286" s="46">
        <v>0</v>
      </c>
    </row>
    <row r="287" spans="1:23" s="27" customFormat="1" ht="24.75" hidden="1" customHeight="1">
      <c r="A287" s="16">
        <v>258</v>
      </c>
      <c r="B287" s="7" t="s">
        <v>1077</v>
      </c>
      <c r="C287" s="11">
        <f t="shared" si="22"/>
        <v>2748371.07</v>
      </c>
      <c r="D287" s="47">
        <v>51010.25</v>
      </c>
      <c r="E287" s="6">
        <v>301388.52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8">
        <v>0</v>
      </c>
      <c r="M287" s="6">
        <v>0</v>
      </c>
      <c r="N287" s="75">
        <v>717.1</v>
      </c>
      <c r="O287" s="46">
        <v>2395972.2999999998</v>
      </c>
      <c r="P287" s="75">
        <v>0</v>
      </c>
      <c r="Q287" s="46">
        <v>0</v>
      </c>
      <c r="R287" s="75">
        <v>0</v>
      </c>
      <c r="S287" s="46">
        <v>0</v>
      </c>
      <c r="T287" s="75">
        <v>0</v>
      </c>
      <c r="U287" s="75">
        <v>0</v>
      </c>
      <c r="V287" s="75">
        <v>0</v>
      </c>
      <c r="W287" s="46">
        <v>0</v>
      </c>
    </row>
    <row r="288" spans="1:23" s="27" customFormat="1" ht="24.75" hidden="1" customHeight="1">
      <c r="A288" s="16">
        <v>259</v>
      </c>
      <c r="B288" s="7" t="s">
        <v>1078</v>
      </c>
      <c r="C288" s="11">
        <f t="shared" si="22"/>
        <v>3039632.36</v>
      </c>
      <c r="D288" s="47">
        <v>61865.78</v>
      </c>
      <c r="E288" s="6">
        <v>71905.66</v>
      </c>
      <c r="F288" s="6">
        <v>0</v>
      </c>
      <c r="G288" s="6">
        <v>2905860.92</v>
      </c>
      <c r="H288" s="6">
        <v>0</v>
      </c>
      <c r="I288" s="6">
        <v>0</v>
      </c>
      <c r="J288" s="6">
        <v>0</v>
      </c>
      <c r="K288" s="6">
        <v>0</v>
      </c>
      <c r="L288" s="8">
        <v>0</v>
      </c>
      <c r="M288" s="6">
        <v>0</v>
      </c>
      <c r="N288" s="75">
        <v>0</v>
      </c>
      <c r="O288" s="46">
        <v>0</v>
      </c>
      <c r="P288" s="75">
        <v>0</v>
      </c>
      <c r="Q288" s="46">
        <v>0</v>
      </c>
      <c r="R288" s="75">
        <v>0</v>
      </c>
      <c r="S288" s="46">
        <v>0</v>
      </c>
      <c r="T288" s="75">
        <v>0</v>
      </c>
      <c r="U288" s="75">
        <v>0</v>
      </c>
      <c r="V288" s="75">
        <v>0</v>
      </c>
      <c r="W288" s="46">
        <v>0</v>
      </c>
    </row>
    <row r="289" spans="1:23" s="27" customFormat="1" ht="24.75" hidden="1" customHeight="1">
      <c r="A289" s="16">
        <v>260</v>
      </c>
      <c r="B289" s="7" t="s">
        <v>1079</v>
      </c>
      <c r="C289" s="11">
        <f t="shared" si="22"/>
        <v>3281073.63</v>
      </c>
      <c r="D289" s="47">
        <v>66870.45</v>
      </c>
      <c r="E289" s="6">
        <v>73270.92</v>
      </c>
      <c r="F289" s="6">
        <v>0</v>
      </c>
      <c r="G289" s="6">
        <v>3140932.26</v>
      </c>
      <c r="H289" s="6">
        <v>0</v>
      </c>
      <c r="I289" s="6">
        <v>0</v>
      </c>
      <c r="J289" s="6">
        <v>0</v>
      </c>
      <c r="K289" s="6">
        <v>0</v>
      </c>
      <c r="L289" s="8">
        <v>0</v>
      </c>
      <c r="M289" s="6">
        <v>0</v>
      </c>
      <c r="N289" s="75">
        <v>0</v>
      </c>
      <c r="O289" s="46">
        <v>0</v>
      </c>
      <c r="P289" s="75">
        <v>0</v>
      </c>
      <c r="Q289" s="46">
        <v>0</v>
      </c>
      <c r="R289" s="75">
        <v>0</v>
      </c>
      <c r="S289" s="46">
        <v>0</v>
      </c>
      <c r="T289" s="75">
        <v>0</v>
      </c>
      <c r="U289" s="75">
        <v>0</v>
      </c>
      <c r="V289" s="75">
        <v>0</v>
      </c>
      <c r="W289" s="46">
        <v>0</v>
      </c>
    </row>
    <row r="290" spans="1:23" s="27" customFormat="1" ht="24.75" hidden="1" customHeight="1">
      <c r="A290" s="16">
        <v>261</v>
      </c>
      <c r="B290" s="7" t="s">
        <v>972</v>
      </c>
      <c r="C290" s="11">
        <f t="shared" si="22"/>
        <v>2345567.63</v>
      </c>
      <c r="D290" s="47">
        <v>46717.59</v>
      </c>
      <c r="E290" s="6">
        <v>104505.52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8">
        <v>0</v>
      </c>
      <c r="M290" s="6">
        <v>0</v>
      </c>
      <c r="N290" s="75">
        <v>687.3</v>
      </c>
      <c r="O290" s="6">
        <v>2194344.52</v>
      </c>
      <c r="P290" s="75">
        <v>0</v>
      </c>
      <c r="Q290" s="6">
        <v>0</v>
      </c>
      <c r="R290" s="75">
        <v>0</v>
      </c>
      <c r="S290" s="6">
        <v>0</v>
      </c>
      <c r="T290" s="75">
        <v>0</v>
      </c>
      <c r="U290" s="75">
        <v>0</v>
      </c>
      <c r="V290" s="75">
        <v>0</v>
      </c>
      <c r="W290" s="6">
        <v>0</v>
      </c>
    </row>
    <row r="291" spans="1:23" s="27" customFormat="1" ht="24.75" hidden="1" customHeight="1">
      <c r="A291" s="16">
        <v>262</v>
      </c>
      <c r="B291" s="7" t="s">
        <v>973</v>
      </c>
      <c r="C291" s="11">
        <f t="shared" si="22"/>
        <v>2342518.5099999998</v>
      </c>
      <c r="D291" s="47">
        <v>46717.59</v>
      </c>
      <c r="E291" s="6">
        <v>101456.4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8">
        <v>0</v>
      </c>
      <c r="M291" s="6">
        <v>0</v>
      </c>
      <c r="N291" s="75">
        <v>691.7</v>
      </c>
      <c r="O291" s="6">
        <v>2194344.52</v>
      </c>
      <c r="P291" s="75">
        <v>0</v>
      </c>
      <c r="Q291" s="6">
        <v>0</v>
      </c>
      <c r="R291" s="75">
        <v>0</v>
      </c>
      <c r="S291" s="6">
        <v>0</v>
      </c>
      <c r="T291" s="75">
        <v>0</v>
      </c>
      <c r="U291" s="75">
        <v>0</v>
      </c>
      <c r="V291" s="75">
        <v>0</v>
      </c>
      <c r="W291" s="6">
        <v>0</v>
      </c>
    </row>
    <row r="292" spans="1:23" s="27" customFormat="1" ht="24.75" hidden="1" customHeight="1">
      <c r="A292" s="16">
        <v>263</v>
      </c>
      <c r="B292" s="7" t="s">
        <v>974</v>
      </c>
      <c r="C292" s="11">
        <f t="shared" si="22"/>
        <v>2346413.69</v>
      </c>
      <c r="D292" s="47">
        <v>46717.59</v>
      </c>
      <c r="E292" s="6">
        <v>105351.58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8">
        <v>0</v>
      </c>
      <c r="M292" s="6">
        <v>0</v>
      </c>
      <c r="N292" s="75">
        <v>687.1</v>
      </c>
      <c r="O292" s="6">
        <v>2194344.52</v>
      </c>
      <c r="P292" s="75">
        <v>0</v>
      </c>
      <c r="Q292" s="6">
        <v>0</v>
      </c>
      <c r="R292" s="75">
        <v>0</v>
      </c>
      <c r="S292" s="6">
        <v>0</v>
      </c>
      <c r="T292" s="75">
        <v>0</v>
      </c>
      <c r="U292" s="75">
        <v>0</v>
      </c>
      <c r="V292" s="75">
        <v>0</v>
      </c>
      <c r="W292" s="6">
        <v>0</v>
      </c>
    </row>
    <row r="293" spans="1:23" s="27" customFormat="1" ht="24.75" hidden="1" customHeight="1">
      <c r="A293" s="16">
        <v>264</v>
      </c>
      <c r="B293" s="7" t="s">
        <v>975</v>
      </c>
      <c r="C293" s="11">
        <f t="shared" si="22"/>
        <v>1696739.01</v>
      </c>
      <c r="D293" s="47">
        <v>34010.449999999997</v>
      </c>
      <c r="E293" s="6">
        <v>73455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8">
        <v>0</v>
      </c>
      <c r="M293" s="6">
        <v>0</v>
      </c>
      <c r="N293" s="75">
        <v>406</v>
      </c>
      <c r="O293" s="6">
        <v>1589273.56</v>
      </c>
      <c r="P293" s="75">
        <v>0</v>
      </c>
      <c r="Q293" s="6">
        <v>0</v>
      </c>
      <c r="R293" s="75">
        <v>0</v>
      </c>
      <c r="S293" s="6">
        <v>0</v>
      </c>
      <c r="T293" s="75">
        <v>0</v>
      </c>
      <c r="U293" s="75">
        <v>0</v>
      </c>
      <c r="V293" s="75">
        <v>0</v>
      </c>
      <c r="W293" s="6">
        <v>0</v>
      </c>
    </row>
    <row r="294" spans="1:23" s="22" customFormat="1" ht="24.75" hidden="1" customHeight="1">
      <c r="A294" s="165" t="s">
        <v>49</v>
      </c>
      <c r="B294" s="166"/>
      <c r="C294" s="76">
        <f t="shared" si="22"/>
        <v>57411276.549999997</v>
      </c>
      <c r="D294" s="67">
        <f t="shared" ref="D294:W294" si="23">ROUND(SUM(D275:D293),2)</f>
        <v>1198309.1100000001</v>
      </c>
      <c r="E294" s="67">
        <f t="shared" si="23"/>
        <v>2517584.2799999998</v>
      </c>
      <c r="F294" s="67">
        <f t="shared" si="23"/>
        <v>1953205.62</v>
      </c>
      <c r="G294" s="67">
        <f t="shared" si="23"/>
        <v>15100729.039999999</v>
      </c>
      <c r="H294" s="67">
        <f t="shared" si="23"/>
        <v>0</v>
      </c>
      <c r="I294" s="67">
        <f t="shared" si="23"/>
        <v>0</v>
      </c>
      <c r="J294" s="67">
        <f t="shared" si="23"/>
        <v>422567.44</v>
      </c>
      <c r="K294" s="67">
        <f t="shared" si="23"/>
        <v>0</v>
      </c>
      <c r="L294" s="66">
        <f t="shared" si="23"/>
        <v>0</v>
      </c>
      <c r="M294" s="67">
        <f t="shared" si="23"/>
        <v>0</v>
      </c>
      <c r="N294" s="67">
        <f t="shared" si="23"/>
        <v>11169.1</v>
      </c>
      <c r="O294" s="67">
        <f t="shared" si="23"/>
        <v>33194583.539999999</v>
      </c>
      <c r="P294" s="67">
        <f t="shared" si="23"/>
        <v>1286</v>
      </c>
      <c r="Q294" s="67">
        <f t="shared" si="23"/>
        <v>3024297.52</v>
      </c>
      <c r="R294" s="67">
        <f t="shared" si="23"/>
        <v>0</v>
      </c>
      <c r="S294" s="67">
        <f t="shared" si="23"/>
        <v>0</v>
      </c>
      <c r="T294" s="67">
        <f t="shared" si="23"/>
        <v>0</v>
      </c>
      <c r="U294" s="67">
        <f t="shared" si="23"/>
        <v>0</v>
      </c>
      <c r="V294" s="67">
        <f t="shared" si="23"/>
        <v>0</v>
      </c>
      <c r="W294" s="67">
        <f t="shared" si="23"/>
        <v>0</v>
      </c>
    </row>
    <row r="295" spans="1:23" s="22" customFormat="1" ht="24.75" hidden="1" customHeight="1">
      <c r="A295" s="167" t="s">
        <v>51</v>
      </c>
      <c r="B295" s="155"/>
      <c r="C295" s="156"/>
      <c r="D295" s="46"/>
      <c r="E295" s="6"/>
      <c r="F295" s="6"/>
      <c r="G295" s="6"/>
      <c r="H295" s="6"/>
      <c r="I295" s="6"/>
      <c r="J295" s="6"/>
      <c r="K295" s="6"/>
      <c r="L295" s="45"/>
      <c r="M295" s="6"/>
      <c r="N295" s="78"/>
      <c r="O295" s="6"/>
      <c r="P295" s="78"/>
      <c r="Q295" s="6"/>
      <c r="R295" s="78"/>
      <c r="S295" s="6"/>
      <c r="T295" s="6"/>
      <c r="U295" s="6"/>
      <c r="V295" s="78"/>
      <c r="W295" s="6"/>
    </row>
    <row r="296" spans="1:23" s="27" customFormat="1" ht="24.75" hidden="1" customHeight="1">
      <c r="A296" s="16">
        <v>265</v>
      </c>
      <c r="B296" s="7" t="s">
        <v>32</v>
      </c>
      <c r="C296" s="11">
        <f t="shared" ref="C296:C308" si="24">ROUND(SUM(D296+E296+F296+G296+H296+I296+J296+K296+M296+O296+Q296+S296+U296+W296),2)</f>
        <v>17804587.859999999</v>
      </c>
      <c r="D296" s="47">
        <v>366857.02</v>
      </c>
      <c r="E296" s="6">
        <v>294879.64</v>
      </c>
      <c r="F296" s="6">
        <v>0</v>
      </c>
      <c r="G296" s="6">
        <v>6622998.9800000004</v>
      </c>
      <c r="H296" s="6">
        <v>0</v>
      </c>
      <c r="I296" s="6">
        <v>0</v>
      </c>
      <c r="J296" s="6">
        <v>0</v>
      </c>
      <c r="K296" s="6">
        <v>0</v>
      </c>
      <c r="L296" s="8">
        <v>0</v>
      </c>
      <c r="M296" s="6">
        <v>0</v>
      </c>
      <c r="N296" s="75">
        <v>0</v>
      </c>
      <c r="O296" s="46">
        <v>0</v>
      </c>
      <c r="P296" s="75">
        <v>0</v>
      </c>
      <c r="Q296" s="46">
        <v>0</v>
      </c>
      <c r="R296" s="75">
        <v>0</v>
      </c>
      <c r="S296" s="46">
        <v>0</v>
      </c>
      <c r="T296" s="75">
        <v>4256</v>
      </c>
      <c r="U296" s="46">
        <v>10519852.220000001</v>
      </c>
      <c r="V296" s="75">
        <v>0</v>
      </c>
      <c r="W296" s="46">
        <v>0</v>
      </c>
    </row>
    <row r="297" spans="1:23" s="27" customFormat="1" ht="24.75" hidden="1" customHeight="1">
      <c r="A297" s="16">
        <v>266</v>
      </c>
      <c r="B297" s="7" t="s">
        <v>903</v>
      </c>
      <c r="C297" s="11">
        <f t="shared" si="24"/>
        <v>12915706.609999999</v>
      </c>
      <c r="D297" s="47">
        <v>265183.84999999998</v>
      </c>
      <c r="E297" s="6">
        <v>258753.94</v>
      </c>
      <c r="F297" s="6">
        <v>0</v>
      </c>
      <c r="G297" s="6">
        <v>4514304.76</v>
      </c>
      <c r="H297" s="6">
        <v>0</v>
      </c>
      <c r="I297" s="6">
        <v>0</v>
      </c>
      <c r="J297" s="6">
        <v>0</v>
      </c>
      <c r="K297" s="6">
        <v>0</v>
      </c>
      <c r="L297" s="8">
        <v>0</v>
      </c>
      <c r="M297" s="6">
        <v>0</v>
      </c>
      <c r="N297" s="75">
        <v>0</v>
      </c>
      <c r="O297" s="46">
        <v>0</v>
      </c>
      <c r="P297" s="75">
        <v>0</v>
      </c>
      <c r="Q297" s="46">
        <v>0</v>
      </c>
      <c r="R297" s="75">
        <v>0</v>
      </c>
      <c r="S297" s="46">
        <v>0</v>
      </c>
      <c r="T297" s="75">
        <v>3275</v>
      </c>
      <c r="U297" s="46">
        <v>7877464.0599999996</v>
      </c>
      <c r="V297" s="75">
        <v>0</v>
      </c>
      <c r="W297" s="46">
        <v>0</v>
      </c>
    </row>
    <row r="298" spans="1:23" s="27" customFormat="1" ht="24.75" hidden="1" customHeight="1">
      <c r="A298" s="16">
        <v>267</v>
      </c>
      <c r="B298" s="7" t="s">
        <v>104</v>
      </c>
      <c r="C298" s="11">
        <f t="shared" si="24"/>
        <v>8868336.5700000003</v>
      </c>
      <c r="D298" s="47">
        <v>181370.09</v>
      </c>
      <c r="E298" s="6">
        <v>211728.58</v>
      </c>
      <c r="F298" s="6">
        <v>0</v>
      </c>
      <c r="G298" s="6">
        <v>2649969.66</v>
      </c>
      <c r="H298" s="6">
        <v>0</v>
      </c>
      <c r="I298" s="6">
        <v>0</v>
      </c>
      <c r="J298" s="6">
        <v>0</v>
      </c>
      <c r="K298" s="6">
        <v>0</v>
      </c>
      <c r="L298" s="8">
        <v>0</v>
      </c>
      <c r="M298" s="6">
        <v>0</v>
      </c>
      <c r="N298" s="75">
        <v>0</v>
      </c>
      <c r="O298" s="46">
        <v>0</v>
      </c>
      <c r="P298" s="75">
        <v>0</v>
      </c>
      <c r="Q298" s="46">
        <v>0</v>
      </c>
      <c r="R298" s="75">
        <v>0</v>
      </c>
      <c r="S298" s="46">
        <v>0</v>
      </c>
      <c r="T298" s="75">
        <v>2080</v>
      </c>
      <c r="U298" s="46">
        <v>5825268.2400000002</v>
      </c>
      <c r="V298" s="75">
        <v>0</v>
      </c>
      <c r="W298" s="46">
        <v>0</v>
      </c>
    </row>
    <row r="299" spans="1:23" s="27" customFormat="1" ht="24.75" hidden="1" customHeight="1">
      <c r="A299" s="16">
        <v>268</v>
      </c>
      <c r="B299" s="7" t="s">
        <v>106</v>
      </c>
      <c r="C299" s="11">
        <f t="shared" si="24"/>
        <v>12727356.539999999</v>
      </c>
      <c r="D299" s="47">
        <v>261260.7</v>
      </c>
      <c r="E299" s="6">
        <v>257651.82</v>
      </c>
      <c r="F299" s="6">
        <v>0</v>
      </c>
      <c r="G299" s="6">
        <v>4251770.0999999996</v>
      </c>
      <c r="H299" s="6">
        <v>0</v>
      </c>
      <c r="I299" s="6">
        <v>0</v>
      </c>
      <c r="J299" s="6">
        <v>0</v>
      </c>
      <c r="K299" s="6">
        <v>0</v>
      </c>
      <c r="L299" s="8">
        <v>0</v>
      </c>
      <c r="M299" s="6">
        <v>0</v>
      </c>
      <c r="N299" s="75">
        <v>0</v>
      </c>
      <c r="O299" s="46">
        <v>0</v>
      </c>
      <c r="P299" s="75">
        <v>0</v>
      </c>
      <c r="Q299" s="46">
        <v>0</v>
      </c>
      <c r="R299" s="75">
        <v>0</v>
      </c>
      <c r="S299" s="46">
        <v>0</v>
      </c>
      <c r="T299" s="75">
        <v>3245</v>
      </c>
      <c r="U299" s="46">
        <v>7956673.9199999999</v>
      </c>
      <c r="V299" s="75">
        <v>0</v>
      </c>
      <c r="W299" s="46">
        <v>0</v>
      </c>
    </row>
    <row r="300" spans="1:23" s="27" customFormat="1" ht="24.75" hidden="1" customHeight="1">
      <c r="A300" s="16">
        <v>269</v>
      </c>
      <c r="B300" s="7" t="s">
        <v>105</v>
      </c>
      <c r="C300" s="11">
        <f t="shared" si="24"/>
        <v>11996089.16</v>
      </c>
      <c r="D300" s="47">
        <v>246282.83</v>
      </c>
      <c r="E300" s="6">
        <v>241263</v>
      </c>
      <c r="F300" s="6">
        <v>0</v>
      </c>
      <c r="G300" s="6">
        <v>2494239.0299999998</v>
      </c>
      <c r="H300" s="6">
        <v>0</v>
      </c>
      <c r="I300" s="6">
        <v>0</v>
      </c>
      <c r="J300" s="6">
        <v>839910.81</v>
      </c>
      <c r="K300" s="6">
        <v>0</v>
      </c>
      <c r="L300" s="8">
        <v>0</v>
      </c>
      <c r="M300" s="6">
        <v>0</v>
      </c>
      <c r="N300" s="75">
        <v>0</v>
      </c>
      <c r="O300" s="46">
        <v>0</v>
      </c>
      <c r="P300" s="75">
        <v>0</v>
      </c>
      <c r="Q300" s="46">
        <v>0</v>
      </c>
      <c r="R300" s="75">
        <v>0</v>
      </c>
      <c r="S300" s="46">
        <v>0</v>
      </c>
      <c r="T300" s="75">
        <v>2304</v>
      </c>
      <c r="U300" s="46">
        <v>8174393.4900000002</v>
      </c>
      <c r="V300" s="75">
        <v>0</v>
      </c>
      <c r="W300" s="46">
        <v>0</v>
      </c>
    </row>
    <row r="301" spans="1:23" s="27" customFormat="1" ht="24.75" hidden="1" customHeight="1">
      <c r="A301" s="16">
        <v>270</v>
      </c>
      <c r="B301" s="7" t="s">
        <v>33</v>
      </c>
      <c r="C301" s="11">
        <f t="shared" si="24"/>
        <v>13538405.689999999</v>
      </c>
      <c r="D301" s="47">
        <v>277008.37</v>
      </c>
      <c r="E301" s="6">
        <v>317081</v>
      </c>
      <c r="F301" s="6">
        <v>994897.66</v>
      </c>
      <c r="G301" s="6">
        <v>2802970.57</v>
      </c>
      <c r="H301" s="6">
        <v>0</v>
      </c>
      <c r="I301" s="6">
        <v>0</v>
      </c>
      <c r="J301" s="6">
        <v>729468.72</v>
      </c>
      <c r="K301" s="6">
        <v>0</v>
      </c>
      <c r="L301" s="8">
        <v>0</v>
      </c>
      <c r="M301" s="6">
        <v>0</v>
      </c>
      <c r="N301" s="75">
        <v>0</v>
      </c>
      <c r="O301" s="46">
        <v>0</v>
      </c>
      <c r="P301" s="75">
        <v>0</v>
      </c>
      <c r="Q301" s="46">
        <v>0</v>
      </c>
      <c r="R301" s="75">
        <v>0</v>
      </c>
      <c r="S301" s="46">
        <v>0</v>
      </c>
      <c r="T301" s="75">
        <v>2304</v>
      </c>
      <c r="U301" s="46">
        <v>8416979.3699999992</v>
      </c>
      <c r="V301" s="75">
        <v>0</v>
      </c>
      <c r="W301" s="46">
        <v>0</v>
      </c>
    </row>
    <row r="302" spans="1:23" s="27" customFormat="1" ht="24.75" hidden="1" customHeight="1">
      <c r="A302" s="16">
        <v>271</v>
      </c>
      <c r="B302" s="7" t="s">
        <v>108</v>
      </c>
      <c r="C302" s="11">
        <f t="shared" si="24"/>
        <v>15706816.68</v>
      </c>
      <c r="D302" s="47">
        <v>317243.7</v>
      </c>
      <c r="E302" s="6">
        <v>565100.81999999995</v>
      </c>
      <c r="F302" s="6">
        <v>0</v>
      </c>
      <c r="G302" s="6">
        <v>4341690.82</v>
      </c>
      <c r="H302" s="6">
        <v>0</v>
      </c>
      <c r="I302" s="6">
        <v>0</v>
      </c>
      <c r="J302" s="6">
        <v>0</v>
      </c>
      <c r="K302" s="6">
        <v>0</v>
      </c>
      <c r="L302" s="8">
        <v>0</v>
      </c>
      <c r="M302" s="6">
        <v>0</v>
      </c>
      <c r="N302" s="75">
        <v>1088</v>
      </c>
      <c r="O302" s="6">
        <v>1831896.9</v>
      </c>
      <c r="P302" s="75">
        <v>0</v>
      </c>
      <c r="Q302" s="6">
        <v>0</v>
      </c>
      <c r="R302" s="75">
        <v>0</v>
      </c>
      <c r="S302" s="46">
        <v>0</v>
      </c>
      <c r="T302" s="75">
        <v>3232</v>
      </c>
      <c r="U302" s="6">
        <v>8650884.4399999995</v>
      </c>
      <c r="V302" s="75">
        <v>0</v>
      </c>
      <c r="W302" s="6">
        <v>0</v>
      </c>
    </row>
    <row r="303" spans="1:23" s="27" customFormat="1" ht="24.75" hidden="1" customHeight="1">
      <c r="A303" s="16">
        <v>272</v>
      </c>
      <c r="B303" s="7" t="s">
        <v>909</v>
      </c>
      <c r="C303" s="11">
        <f t="shared" si="24"/>
        <v>13514050.880000001</v>
      </c>
      <c r="D303" s="47">
        <v>183851.66</v>
      </c>
      <c r="E303" s="6">
        <v>197937.92000000001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8">
        <v>0</v>
      </c>
      <c r="M303" s="6">
        <v>0</v>
      </c>
      <c r="N303" s="75">
        <v>0</v>
      </c>
      <c r="O303" s="46">
        <v>0</v>
      </c>
      <c r="P303" s="75">
        <v>0</v>
      </c>
      <c r="Q303" s="46">
        <v>0</v>
      </c>
      <c r="R303" s="75">
        <v>0</v>
      </c>
      <c r="S303" s="46">
        <v>0</v>
      </c>
      <c r="T303" s="75">
        <v>4100</v>
      </c>
      <c r="U303" s="46">
        <v>13132261.300000001</v>
      </c>
      <c r="V303" s="75">
        <v>0</v>
      </c>
      <c r="W303" s="46">
        <v>0</v>
      </c>
    </row>
    <row r="304" spans="1:23" s="27" customFormat="1" ht="24.75" hidden="1" customHeight="1">
      <c r="A304" s="16">
        <v>273</v>
      </c>
      <c r="B304" s="7" t="s">
        <v>107</v>
      </c>
      <c r="C304" s="11">
        <f t="shared" si="24"/>
        <v>6061806.3300000001</v>
      </c>
      <c r="D304" s="47">
        <v>123915.35</v>
      </c>
      <c r="E304" s="6">
        <v>147453.98000000001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8">
        <v>0</v>
      </c>
      <c r="M304" s="6">
        <v>0</v>
      </c>
      <c r="N304" s="75">
        <v>0</v>
      </c>
      <c r="O304" s="46">
        <v>0</v>
      </c>
      <c r="P304" s="75">
        <v>0</v>
      </c>
      <c r="Q304" s="46">
        <v>0</v>
      </c>
      <c r="R304" s="75">
        <v>0</v>
      </c>
      <c r="S304" s="46">
        <v>0</v>
      </c>
      <c r="T304" s="75">
        <v>2304</v>
      </c>
      <c r="U304" s="46">
        <v>5790437</v>
      </c>
      <c r="V304" s="75">
        <v>0</v>
      </c>
      <c r="W304" s="46">
        <v>0</v>
      </c>
    </row>
    <row r="305" spans="1:23" s="27" customFormat="1" ht="24.75" hidden="1" customHeight="1">
      <c r="A305" s="16">
        <v>274</v>
      </c>
      <c r="B305" s="7" t="s">
        <v>904</v>
      </c>
      <c r="C305" s="11">
        <f t="shared" si="24"/>
        <v>2344234.7000000002</v>
      </c>
      <c r="D305" s="47">
        <v>46976.7</v>
      </c>
      <c r="E305" s="6">
        <v>102085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8">
        <v>0</v>
      </c>
      <c r="M305" s="6">
        <v>0</v>
      </c>
      <c r="N305" s="75">
        <v>780</v>
      </c>
      <c r="O305" s="6">
        <v>2195173</v>
      </c>
      <c r="P305" s="75">
        <v>0</v>
      </c>
      <c r="Q305" s="6">
        <v>0</v>
      </c>
      <c r="R305" s="75">
        <v>0</v>
      </c>
      <c r="S305" s="6">
        <v>0</v>
      </c>
      <c r="T305" s="75">
        <v>0</v>
      </c>
      <c r="U305" s="46">
        <v>0</v>
      </c>
      <c r="V305" s="75">
        <v>0</v>
      </c>
      <c r="W305" s="6">
        <v>0</v>
      </c>
    </row>
    <row r="306" spans="1:23" s="27" customFormat="1" ht="24.75" hidden="1" customHeight="1">
      <c r="A306" s="16">
        <v>275</v>
      </c>
      <c r="B306" s="7" t="s">
        <v>905</v>
      </c>
      <c r="C306" s="11">
        <f t="shared" si="24"/>
        <v>1902341.59</v>
      </c>
      <c r="D306" s="47">
        <v>36850.089999999997</v>
      </c>
      <c r="E306" s="6">
        <v>143524.57999999999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8">
        <v>0</v>
      </c>
      <c r="M306" s="6">
        <v>0</v>
      </c>
      <c r="N306" s="75">
        <v>645.20000000000005</v>
      </c>
      <c r="O306" s="6">
        <v>1721966.92</v>
      </c>
      <c r="P306" s="75">
        <v>0</v>
      </c>
      <c r="Q306" s="6">
        <v>0</v>
      </c>
      <c r="R306" s="75">
        <v>0</v>
      </c>
      <c r="S306" s="6">
        <v>0</v>
      </c>
      <c r="T306" s="75">
        <v>0</v>
      </c>
      <c r="U306" s="46">
        <v>0</v>
      </c>
      <c r="V306" s="75">
        <v>0</v>
      </c>
      <c r="W306" s="6">
        <v>0</v>
      </c>
    </row>
    <row r="307" spans="1:23" s="27" customFormat="1" ht="24.75" hidden="1" customHeight="1">
      <c r="A307" s="16">
        <v>276</v>
      </c>
      <c r="B307" s="7" t="s">
        <v>906</v>
      </c>
      <c r="C307" s="11">
        <f t="shared" si="24"/>
        <v>1979579.22</v>
      </c>
      <c r="D307" s="47">
        <v>39752.800000000003</v>
      </c>
      <c r="E307" s="6">
        <v>82219</v>
      </c>
      <c r="F307" s="6">
        <v>251896.25</v>
      </c>
      <c r="G307" s="6">
        <v>1240493.3500000001</v>
      </c>
      <c r="H307" s="6">
        <v>0</v>
      </c>
      <c r="I307" s="6">
        <v>258883.82</v>
      </c>
      <c r="J307" s="6">
        <v>106334</v>
      </c>
      <c r="K307" s="6">
        <v>0</v>
      </c>
      <c r="L307" s="8">
        <v>0</v>
      </c>
      <c r="M307" s="6">
        <v>0</v>
      </c>
      <c r="N307" s="75">
        <v>0</v>
      </c>
      <c r="O307" s="46">
        <v>0</v>
      </c>
      <c r="P307" s="75">
        <v>0</v>
      </c>
      <c r="Q307" s="46">
        <v>0</v>
      </c>
      <c r="R307" s="75">
        <v>0</v>
      </c>
      <c r="S307" s="46">
        <v>0</v>
      </c>
      <c r="T307" s="75">
        <v>0</v>
      </c>
      <c r="U307" s="46">
        <v>0</v>
      </c>
      <c r="V307" s="75">
        <v>0</v>
      </c>
      <c r="W307" s="46">
        <v>0</v>
      </c>
    </row>
    <row r="308" spans="1:23" s="27" customFormat="1" ht="24.75" hidden="1" customHeight="1">
      <c r="A308" s="16">
        <v>277</v>
      </c>
      <c r="B308" s="7" t="s">
        <v>907</v>
      </c>
      <c r="C308" s="11">
        <f t="shared" si="24"/>
        <v>2018520.51</v>
      </c>
      <c r="D308" s="47">
        <v>40568.69</v>
      </c>
      <c r="E308" s="6">
        <v>82219</v>
      </c>
      <c r="F308" s="6">
        <v>251896.25</v>
      </c>
      <c r="G308" s="6">
        <v>1255775.52</v>
      </c>
      <c r="H308" s="6">
        <v>0</v>
      </c>
      <c r="I308" s="6">
        <v>281724.09999999998</v>
      </c>
      <c r="J308" s="6">
        <v>106336.95</v>
      </c>
      <c r="K308" s="6">
        <v>0</v>
      </c>
      <c r="L308" s="8">
        <v>0</v>
      </c>
      <c r="M308" s="6">
        <v>0</v>
      </c>
      <c r="N308" s="75">
        <v>0</v>
      </c>
      <c r="O308" s="46">
        <v>0</v>
      </c>
      <c r="P308" s="75">
        <v>0</v>
      </c>
      <c r="Q308" s="46">
        <v>0</v>
      </c>
      <c r="R308" s="75">
        <v>0</v>
      </c>
      <c r="S308" s="46">
        <v>0</v>
      </c>
      <c r="T308" s="75">
        <v>0</v>
      </c>
      <c r="U308" s="46">
        <v>0</v>
      </c>
      <c r="V308" s="75">
        <v>0</v>
      </c>
      <c r="W308" s="46">
        <v>0</v>
      </c>
    </row>
    <row r="309" spans="1:23" s="17" customFormat="1" ht="24.75" hidden="1" customHeight="1">
      <c r="A309" s="187" t="s">
        <v>52</v>
      </c>
      <c r="B309" s="188"/>
      <c r="C309" s="76">
        <f>ROUND(SUM(E309+F309+G309+H309+I309+J309+K309+M309+O309+Q309+S309+W309+D309+U309),2)</f>
        <v>121377832.34</v>
      </c>
      <c r="D309" s="67">
        <f t="shared" ref="D309:W309" si="25">ROUND(SUM(D296:D308),2)</f>
        <v>2387121.85</v>
      </c>
      <c r="E309" s="67">
        <f t="shared" si="25"/>
        <v>2901898.28</v>
      </c>
      <c r="F309" s="67">
        <f t="shared" si="25"/>
        <v>1498690.16</v>
      </c>
      <c r="G309" s="67">
        <f t="shared" si="25"/>
        <v>30174212.789999999</v>
      </c>
      <c r="H309" s="67">
        <f t="shared" si="25"/>
        <v>0</v>
      </c>
      <c r="I309" s="67">
        <f t="shared" si="25"/>
        <v>540607.92000000004</v>
      </c>
      <c r="J309" s="67">
        <f t="shared" si="25"/>
        <v>1782050.48</v>
      </c>
      <c r="K309" s="67">
        <f t="shared" si="25"/>
        <v>0</v>
      </c>
      <c r="L309" s="66">
        <f t="shared" si="25"/>
        <v>0</v>
      </c>
      <c r="M309" s="67">
        <f t="shared" si="25"/>
        <v>0</v>
      </c>
      <c r="N309" s="67">
        <f t="shared" si="25"/>
        <v>2513.1999999999998</v>
      </c>
      <c r="O309" s="67">
        <f t="shared" si="25"/>
        <v>5749036.8200000003</v>
      </c>
      <c r="P309" s="67">
        <f t="shared" si="25"/>
        <v>0</v>
      </c>
      <c r="Q309" s="67">
        <f t="shared" si="25"/>
        <v>0</v>
      </c>
      <c r="R309" s="67">
        <f t="shared" si="25"/>
        <v>0</v>
      </c>
      <c r="S309" s="67">
        <f t="shared" si="25"/>
        <v>0</v>
      </c>
      <c r="T309" s="67">
        <f t="shared" si="25"/>
        <v>27100</v>
      </c>
      <c r="U309" s="77">
        <f t="shared" si="25"/>
        <v>76344214.040000007</v>
      </c>
      <c r="V309" s="67">
        <f t="shared" si="25"/>
        <v>0</v>
      </c>
      <c r="W309" s="67">
        <f t="shared" si="25"/>
        <v>0</v>
      </c>
    </row>
    <row r="310" spans="1:23" s="22" customFormat="1" ht="24.75" hidden="1" customHeight="1">
      <c r="A310" s="167" t="s">
        <v>54</v>
      </c>
      <c r="B310" s="155"/>
      <c r="C310" s="156"/>
      <c r="D310" s="69"/>
      <c r="E310" s="6"/>
      <c r="F310" s="6"/>
      <c r="G310" s="6"/>
      <c r="H310" s="6"/>
      <c r="I310" s="6"/>
      <c r="J310" s="6"/>
      <c r="K310" s="6"/>
      <c r="L310" s="45"/>
      <c r="M310" s="6"/>
      <c r="N310" s="78"/>
      <c r="O310" s="6"/>
      <c r="P310" s="78"/>
      <c r="Q310" s="6"/>
      <c r="R310" s="78"/>
      <c r="S310" s="6"/>
      <c r="T310" s="6"/>
      <c r="U310" s="6"/>
      <c r="V310" s="78"/>
      <c r="W310" s="6"/>
    </row>
    <row r="311" spans="1:23" s="24" customFormat="1" ht="24.75" hidden="1" customHeight="1">
      <c r="A311" s="86">
        <v>278</v>
      </c>
      <c r="B311" s="7" t="s">
        <v>1109</v>
      </c>
      <c r="C311" s="11">
        <f t="shared" ref="C311:C322" si="26">ROUND(SUM(D311+E311+F311+G311+H311+I311+J311+K311+M311+O311+Q311+S311+U311+W311),2)</f>
        <v>1401405.1</v>
      </c>
      <c r="D311" s="47">
        <v>28250.77</v>
      </c>
      <c r="E311" s="6">
        <v>53025</v>
      </c>
      <c r="F311" s="6">
        <v>254371.76</v>
      </c>
      <c r="G311" s="6">
        <v>748358.11</v>
      </c>
      <c r="H311" s="6">
        <v>211599.64</v>
      </c>
      <c r="I311" s="6">
        <v>105799.82</v>
      </c>
      <c r="J311" s="6">
        <v>0</v>
      </c>
      <c r="K311" s="6">
        <v>0</v>
      </c>
      <c r="L311" s="8">
        <v>0</v>
      </c>
      <c r="M311" s="6">
        <v>0</v>
      </c>
      <c r="N311" s="75">
        <v>0</v>
      </c>
      <c r="O311" s="46">
        <v>0</v>
      </c>
      <c r="P311" s="75">
        <v>0</v>
      </c>
      <c r="Q311" s="46">
        <v>0</v>
      </c>
      <c r="R311" s="75">
        <v>0</v>
      </c>
      <c r="S311" s="46">
        <v>0</v>
      </c>
      <c r="T311" s="75">
        <v>0</v>
      </c>
      <c r="U311" s="75">
        <v>0</v>
      </c>
      <c r="V311" s="75">
        <v>0</v>
      </c>
      <c r="W311" s="48">
        <v>0</v>
      </c>
    </row>
    <row r="312" spans="1:23" s="24" customFormat="1" ht="24.75" hidden="1" customHeight="1">
      <c r="A312" s="86">
        <v>279</v>
      </c>
      <c r="B312" s="7" t="s">
        <v>803</v>
      </c>
      <c r="C312" s="11">
        <f t="shared" si="26"/>
        <v>2491584.4700000002</v>
      </c>
      <c r="D312" s="47">
        <v>51169.120000000003</v>
      </c>
      <c r="E312" s="6">
        <v>49335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8">
        <v>0</v>
      </c>
      <c r="M312" s="6">
        <v>0</v>
      </c>
      <c r="N312" s="75">
        <v>0</v>
      </c>
      <c r="O312" s="46">
        <v>0</v>
      </c>
      <c r="P312" s="75">
        <v>0</v>
      </c>
      <c r="Q312" s="46">
        <v>0</v>
      </c>
      <c r="R312" s="75">
        <v>0</v>
      </c>
      <c r="S312" s="46">
        <v>0</v>
      </c>
      <c r="T312" s="75">
        <v>450</v>
      </c>
      <c r="U312" s="46">
        <v>2391080.35</v>
      </c>
      <c r="V312" s="75">
        <v>0</v>
      </c>
      <c r="W312" s="48">
        <v>0</v>
      </c>
    </row>
    <row r="313" spans="1:23" s="24" customFormat="1" ht="24.75" hidden="1" customHeight="1">
      <c r="A313" s="86">
        <v>280</v>
      </c>
      <c r="B313" s="7" t="s">
        <v>804</v>
      </c>
      <c r="C313" s="11">
        <f t="shared" si="26"/>
        <v>990990.16</v>
      </c>
      <c r="D313" s="47">
        <v>19633.72</v>
      </c>
      <c r="E313" s="6">
        <v>53893</v>
      </c>
      <c r="F313" s="6">
        <v>0</v>
      </c>
      <c r="G313" s="6">
        <v>658605.49</v>
      </c>
      <c r="H313" s="6">
        <v>0</v>
      </c>
      <c r="I313" s="6">
        <v>163156.17000000001</v>
      </c>
      <c r="J313" s="6">
        <v>95701.78</v>
      </c>
      <c r="K313" s="6">
        <v>0</v>
      </c>
      <c r="L313" s="8">
        <v>0</v>
      </c>
      <c r="M313" s="6">
        <v>0</v>
      </c>
      <c r="N313" s="75">
        <v>0</v>
      </c>
      <c r="O313" s="46">
        <v>0</v>
      </c>
      <c r="P313" s="75">
        <v>0</v>
      </c>
      <c r="Q313" s="46">
        <v>0</v>
      </c>
      <c r="R313" s="75">
        <v>0</v>
      </c>
      <c r="S313" s="46">
        <v>0</v>
      </c>
      <c r="T313" s="75">
        <v>0</v>
      </c>
      <c r="U313" s="75">
        <v>0</v>
      </c>
      <c r="V313" s="75">
        <v>0</v>
      </c>
      <c r="W313" s="48">
        <v>0</v>
      </c>
    </row>
    <row r="314" spans="1:23" s="24" customFormat="1" ht="24.75" hidden="1" customHeight="1">
      <c r="A314" s="86">
        <v>281</v>
      </c>
      <c r="B314" s="7" t="s">
        <v>1071</v>
      </c>
      <c r="C314" s="11">
        <f t="shared" si="26"/>
        <v>990109.88</v>
      </c>
      <c r="D314" s="47">
        <v>19611.04</v>
      </c>
      <c r="E314" s="6">
        <v>54095</v>
      </c>
      <c r="F314" s="6">
        <v>0</v>
      </c>
      <c r="G314" s="6">
        <v>658605.49</v>
      </c>
      <c r="H314" s="6">
        <v>0</v>
      </c>
      <c r="I314" s="6">
        <v>162096.57</v>
      </c>
      <c r="J314" s="6">
        <v>95701.78</v>
      </c>
      <c r="K314" s="6">
        <v>0</v>
      </c>
      <c r="L314" s="8">
        <v>0</v>
      </c>
      <c r="M314" s="6">
        <v>0</v>
      </c>
      <c r="N314" s="75">
        <v>0</v>
      </c>
      <c r="O314" s="46">
        <v>0</v>
      </c>
      <c r="P314" s="75">
        <v>0</v>
      </c>
      <c r="Q314" s="46">
        <v>0</v>
      </c>
      <c r="R314" s="75">
        <v>0</v>
      </c>
      <c r="S314" s="46">
        <v>0</v>
      </c>
      <c r="T314" s="75">
        <v>0</v>
      </c>
      <c r="U314" s="75">
        <v>0</v>
      </c>
      <c r="V314" s="75">
        <v>0</v>
      </c>
      <c r="W314" s="48">
        <v>0</v>
      </c>
    </row>
    <row r="315" spans="1:23" s="24" customFormat="1" ht="24.75" hidden="1" customHeight="1">
      <c r="A315" s="86">
        <v>282</v>
      </c>
      <c r="B315" s="7" t="s">
        <v>805</v>
      </c>
      <c r="C315" s="11">
        <f t="shared" si="26"/>
        <v>1479194.13</v>
      </c>
      <c r="D315" s="47">
        <v>30004.27</v>
      </c>
      <c r="E315" s="6">
        <v>47120.94</v>
      </c>
      <c r="F315" s="6">
        <v>0</v>
      </c>
      <c r="G315" s="6">
        <v>1073926.26</v>
      </c>
      <c r="H315" s="6">
        <v>243491.82</v>
      </c>
      <c r="I315" s="6">
        <v>84650.84</v>
      </c>
      <c r="J315" s="6">
        <v>0</v>
      </c>
      <c r="K315" s="6">
        <v>0</v>
      </c>
      <c r="L315" s="8">
        <v>0</v>
      </c>
      <c r="M315" s="6">
        <v>0</v>
      </c>
      <c r="N315" s="75">
        <v>0</v>
      </c>
      <c r="O315" s="6">
        <v>0</v>
      </c>
      <c r="P315" s="75">
        <v>0</v>
      </c>
      <c r="Q315" s="6">
        <v>0</v>
      </c>
      <c r="R315" s="75">
        <v>0</v>
      </c>
      <c r="S315" s="6">
        <v>0</v>
      </c>
      <c r="T315" s="75">
        <v>0</v>
      </c>
      <c r="U315" s="75">
        <v>0</v>
      </c>
      <c r="V315" s="75">
        <v>0</v>
      </c>
      <c r="W315" s="49">
        <v>0</v>
      </c>
    </row>
    <row r="316" spans="1:23" s="24" customFormat="1" ht="24.75" hidden="1" customHeight="1">
      <c r="A316" s="86">
        <v>283</v>
      </c>
      <c r="B316" s="7" t="s">
        <v>806</v>
      </c>
      <c r="C316" s="11">
        <f t="shared" si="26"/>
        <v>1573393.34</v>
      </c>
      <c r="D316" s="47">
        <v>31968.78</v>
      </c>
      <c r="E316" s="6">
        <v>47556.36</v>
      </c>
      <c r="F316" s="6">
        <v>0</v>
      </c>
      <c r="G316" s="6">
        <v>1074963.48</v>
      </c>
      <c r="H316" s="6">
        <v>259203.52</v>
      </c>
      <c r="I316" s="6">
        <v>80388.679999999993</v>
      </c>
      <c r="J316" s="6">
        <v>79312.52</v>
      </c>
      <c r="K316" s="6">
        <v>0</v>
      </c>
      <c r="L316" s="8">
        <v>0</v>
      </c>
      <c r="M316" s="6">
        <v>0</v>
      </c>
      <c r="N316" s="75">
        <v>0</v>
      </c>
      <c r="O316" s="6">
        <v>0</v>
      </c>
      <c r="P316" s="75">
        <v>0</v>
      </c>
      <c r="Q316" s="6">
        <v>0</v>
      </c>
      <c r="R316" s="75">
        <v>0</v>
      </c>
      <c r="S316" s="6">
        <v>0</v>
      </c>
      <c r="T316" s="75">
        <v>0</v>
      </c>
      <c r="U316" s="75">
        <v>0</v>
      </c>
      <c r="V316" s="75">
        <v>0</v>
      </c>
      <c r="W316" s="49">
        <v>0</v>
      </c>
    </row>
    <row r="317" spans="1:23" s="24" customFormat="1" ht="24.75" hidden="1" customHeight="1">
      <c r="A317" s="86">
        <v>284</v>
      </c>
      <c r="B317" s="7" t="s">
        <v>807</v>
      </c>
      <c r="C317" s="11">
        <f t="shared" si="26"/>
        <v>4733934.93</v>
      </c>
      <c r="D317" s="47">
        <v>90869.75</v>
      </c>
      <c r="E317" s="6">
        <v>396815.12</v>
      </c>
      <c r="F317" s="6">
        <v>0</v>
      </c>
      <c r="G317" s="6">
        <v>1676152.24</v>
      </c>
      <c r="H317" s="6">
        <v>296218.94</v>
      </c>
      <c r="I317" s="6">
        <v>159036.85999999999</v>
      </c>
      <c r="J317" s="6">
        <v>0</v>
      </c>
      <c r="K317" s="6">
        <v>0</v>
      </c>
      <c r="L317" s="8">
        <v>0</v>
      </c>
      <c r="M317" s="6">
        <v>0</v>
      </c>
      <c r="N317" s="75">
        <v>395</v>
      </c>
      <c r="O317" s="6">
        <v>2114842.02</v>
      </c>
      <c r="P317" s="75">
        <v>0</v>
      </c>
      <c r="Q317" s="6">
        <v>0</v>
      </c>
      <c r="R317" s="75">
        <v>0</v>
      </c>
      <c r="S317" s="6">
        <v>0</v>
      </c>
      <c r="T317" s="75">
        <v>0</v>
      </c>
      <c r="U317" s="75">
        <v>0</v>
      </c>
      <c r="V317" s="75">
        <v>0</v>
      </c>
      <c r="W317" s="49">
        <v>0</v>
      </c>
    </row>
    <row r="318" spans="1:23" s="23" customFormat="1" ht="24.75" hidden="1" customHeight="1">
      <c r="A318" s="86">
        <v>285</v>
      </c>
      <c r="B318" s="7" t="s">
        <v>801</v>
      </c>
      <c r="C318" s="11">
        <f t="shared" si="26"/>
        <v>3296137.67</v>
      </c>
      <c r="D318" s="47">
        <v>67276.36</v>
      </c>
      <c r="E318" s="6">
        <v>85106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8">
        <v>0</v>
      </c>
      <c r="M318" s="6">
        <v>0</v>
      </c>
      <c r="N318" s="75">
        <v>0</v>
      </c>
      <c r="O318" s="46">
        <v>0</v>
      </c>
      <c r="P318" s="75">
        <v>0</v>
      </c>
      <c r="Q318" s="46">
        <v>0</v>
      </c>
      <c r="R318" s="75">
        <v>0</v>
      </c>
      <c r="S318" s="6">
        <v>0</v>
      </c>
      <c r="T318" s="75">
        <v>1400</v>
      </c>
      <c r="U318" s="46">
        <v>3143755.31</v>
      </c>
      <c r="V318" s="75">
        <v>0</v>
      </c>
      <c r="W318" s="48">
        <v>0</v>
      </c>
    </row>
    <row r="319" spans="1:23" s="24" customFormat="1" ht="24.75" hidden="1" customHeight="1">
      <c r="A319" s="86">
        <v>286</v>
      </c>
      <c r="B319" s="7" t="s">
        <v>802</v>
      </c>
      <c r="C319" s="11">
        <f t="shared" si="26"/>
        <v>1669929.77</v>
      </c>
      <c r="D319" s="47">
        <v>32988.03</v>
      </c>
      <c r="E319" s="6">
        <v>95445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8">
        <v>0</v>
      </c>
      <c r="M319" s="6">
        <v>0</v>
      </c>
      <c r="N319" s="75">
        <v>692.48</v>
      </c>
      <c r="O319" s="6">
        <v>1541496.74</v>
      </c>
      <c r="P319" s="75">
        <v>0</v>
      </c>
      <c r="Q319" s="6">
        <v>0</v>
      </c>
      <c r="R319" s="75">
        <v>0</v>
      </c>
      <c r="S319" s="6">
        <v>0</v>
      </c>
      <c r="T319" s="75">
        <v>0</v>
      </c>
      <c r="U319" s="75">
        <v>0</v>
      </c>
      <c r="V319" s="75">
        <v>0</v>
      </c>
      <c r="W319" s="49">
        <v>0</v>
      </c>
    </row>
    <row r="320" spans="1:23" s="24" customFormat="1" ht="24.75" hidden="1" customHeight="1">
      <c r="A320" s="86">
        <v>287</v>
      </c>
      <c r="B320" s="7" t="s">
        <v>814</v>
      </c>
      <c r="C320" s="11">
        <f t="shared" si="26"/>
        <v>1739214.43</v>
      </c>
      <c r="D320" s="47">
        <v>35739.480000000003</v>
      </c>
      <c r="E320" s="6">
        <v>33406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8">
        <v>0</v>
      </c>
      <c r="M320" s="6">
        <v>0</v>
      </c>
      <c r="N320" s="75">
        <v>692.48</v>
      </c>
      <c r="O320" s="6">
        <v>1670068.95</v>
      </c>
      <c r="P320" s="75">
        <v>0</v>
      </c>
      <c r="Q320" s="6">
        <v>0</v>
      </c>
      <c r="R320" s="75">
        <v>0</v>
      </c>
      <c r="S320" s="6">
        <v>0</v>
      </c>
      <c r="T320" s="75">
        <v>0</v>
      </c>
      <c r="U320" s="75">
        <v>0</v>
      </c>
      <c r="V320" s="75">
        <v>0</v>
      </c>
      <c r="W320" s="49">
        <v>0</v>
      </c>
    </row>
    <row r="321" spans="1:23" s="24" customFormat="1" ht="24.75" hidden="1" customHeight="1">
      <c r="A321" s="86">
        <v>288</v>
      </c>
      <c r="B321" s="7" t="s">
        <v>1118</v>
      </c>
      <c r="C321" s="11">
        <f t="shared" si="26"/>
        <v>9778166.8900000006</v>
      </c>
      <c r="D321" s="47">
        <v>196397.07</v>
      </c>
      <c r="E321" s="6">
        <v>404336.56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8">
        <v>0</v>
      </c>
      <c r="M321" s="6">
        <v>0</v>
      </c>
      <c r="N321" s="75">
        <v>0</v>
      </c>
      <c r="O321" s="46">
        <v>0</v>
      </c>
      <c r="P321" s="75">
        <v>0</v>
      </c>
      <c r="Q321" s="46">
        <v>0</v>
      </c>
      <c r="R321" s="75">
        <v>0</v>
      </c>
      <c r="S321" s="6">
        <v>0</v>
      </c>
      <c r="T321" s="75">
        <v>3252</v>
      </c>
      <c r="U321" s="46">
        <v>9177433.2599999998</v>
      </c>
      <c r="V321" s="75">
        <v>0</v>
      </c>
      <c r="W321" s="48">
        <v>0</v>
      </c>
    </row>
    <row r="322" spans="1:23" s="26" customFormat="1" ht="27" hidden="1" customHeight="1">
      <c r="A322" s="189" t="s">
        <v>53</v>
      </c>
      <c r="B322" s="166"/>
      <c r="C322" s="76">
        <f t="shared" si="26"/>
        <v>30144060.77</v>
      </c>
      <c r="D322" s="67">
        <f t="shared" ref="D322:W322" si="27">ROUND(SUM(D311:D321),2)</f>
        <v>603908.39</v>
      </c>
      <c r="E322" s="67">
        <f t="shared" si="27"/>
        <v>1320133.98</v>
      </c>
      <c r="F322" s="67">
        <f t="shared" si="27"/>
        <v>254371.76</v>
      </c>
      <c r="G322" s="67">
        <f t="shared" si="27"/>
        <v>5890611.0700000003</v>
      </c>
      <c r="H322" s="67">
        <f t="shared" si="27"/>
        <v>1010513.92</v>
      </c>
      <c r="I322" s="67">
        <f t="shared" si="27"/>
        <v>755128.94</v>
      </c>
      <c r="J322" s="67">
        <f t="shared" si="27"/>
        <v>270716.08</v>
      </c>
      <c r="K322" s="67">
        <f t="shared" si="27"/>
        <v>0</v>
      </c>
      <c r="L322" s="66">
        <f t="shared" si="27"/>
        <v>0</v>
      </c>
      <c r="M322" s="67">
        <f t="shared" si="27"/>
        <v>0</v>
      </c>
      <c r="N322" s="67">
        <f t="shared" si="27"/>
        <v>1779.96</v>
      </c>
      <c r="O322" s="67">
        <f t="shared" si="27"/>
        <v>5326407.71</v>
      </c>
      <c r="P322" s="67">
        <f t="shared" si="27"/>
        <v>0</v>
      </c>
      <c r="Q322" s="67">
        <f t="shared" si="27"/>
        <v>0</v>
      </c>
      <c r="R322" s="67">
        <f t="shared" si="27"/>
        <v>0</v>
      </c>
      <c r="S322" s="67">
        <f t="shared" si="27"/>
        <v>0</v>
      </c>
      <c r="T322" s="67">
        <f t="shared" si="27"/>
        <v>5102</v>
      </c>
      <c r="U322" s="67">
        <f t="shared" si="27"/>
        <v>14712268.92</v>
      </c>
      <c r="V322" s="67">
        <f t="shared" si="27"/>
        <v>0</v>
      </c>
      <c r="W322" s="67">
        <f t="shared" si="27"/>
        <v>0</v>
      </c>
    </row>
    <row r="323" spans="1:23" s="26" customFormat="1" ht="24.75" hidden="1" customHeight="1">
      <c r="A323" s="153" t="s">
        <v>55</v>
      </c>
      <c r="B323" s="153"/>
      <c r="C323" s="154"/>
      <c r="D323" s="83"/>
      <c r="E323" s="6"/>
      <c r="F323" s="6"/>
      <c r="G323" s="6"/>
      <c r="H323" s="6"/>
      <c r="I323" s="6"/>
      <c r="J323" s="6"/>
      <c r="K323" s="6"/>
      <c r="L323" s="66"/>
      <c r="M323" s="6"/>
      <c r="N323" s="67"/>
      <c r="O323" s="6"/>
      <c r="P323" s="67"/>
      <c r="Q323" s="6"/>
      <c r="R323" s="67"/>
      <c r="S323" s="6"/>
      <c r="T323" s="6"/>
      <c r="U323" s="6"/>
      <c r="V323" s="67"/>
      <c r="W323" s="6"/>
    </row>
    <row r="324" spans="1:23" s="22" customFormat="1" ht="24.75" hidden="1" customHeight="1">
      <c r="A324" s="16">
        <v>289</v>
      </c>
      <c r="B324" s="7" t="s">
        <v>118</v>
      </c>
      <c r="C324" s="11">
        <f t="shared" ref="C324:C335" si="28">ROUND(SUM(E324+F324+G324+H324+I324+J324+K324+M324+O324+Q324+S324+W324+D324+U324),2)</f>
        <v>1855957.7</v>
      </c>
      <c r="D324" s="47">
        <v>19454.080000000002</v>
      </c>
      <c r="E324" s="6">
        <v>0</v>
      </c>
      <c r="F324" s="6">
        <v>1836503.62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8">
        <v>0</v>
      </c>
      <c r="M324" s="6">
        <v>0</v>
      </c>
      <c r="N324" s="75">
        <v>0</v>
      </c>
      <c r="O324" s="6">
        <v>0</v>
      </c>
      <c r="P324" s="75">
        <v>0</v>
      </c>
      <c r="Q324" s="6">
        <v>0</v>
      </c>
      <c r="R324" s="75">
        <v>0</v>
      </c>
      <c r="S324" s="6">
        <v>0</v>
      </c>
      <c r="T324" s="75">
        <v>0</v>
      </c>
      <c r="U324" s="75">
        <v>0</v>
      </c>
      <c r="V324" s="75">
        <v>0</v>
      </c>
      <c r="W324" s="6">
        <v>0</v>
      </c>
    </row>
    <row r="325" spans="1:23" s="22" customFormat="1" ht="24.75" hidden="1" customHeight="1">
      <c r="A325" s="16">
        <v>290</v>
      </c>
      <c r="B325" s="7" t="s">
        <v>302</v>
      </c>
      <c r="C325" s="11">
        <f t="shared" si="28"/>
        <v>2722831.08</v>
      </c>
      <c r="D325" s="47">
        <v>28540.62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8">
        <v>0</v>
      </c>
      <c r="M325" s="6">
        <v>0</v>
      </c>
      <c r="N325" s="75">
        <v>999.9</v>
      </c>
      <c r="O325" s="6">
        <v>2694290.46</v>
      </c>
      <c r="P325" s="75">
        <v>0</v>
      </c>
      <c r="Q325" s="6">
        <v>0</v>
      </c>
      <c r="R325" s="75">
        <v>0</v>
      </c>
      <c r="S325" s="6">
        <v>0</v>
      </c>
      <c r="T325" s="75">
        <v>0</v>
      </c>
      <c r="U325" s="75">
        <v>0</v>
      </c>
      <c r="V325" s="75">
        <v>0</v>
      </c>
      <c r="W325" s="6">
        <v>0</v>
      </c>
    </row>
    <row r="326" spans="1:23" s="22" customFormat="1" ht="24.75" hidden="1" customHeight="1">
      <c r="A326" s="16">
        <v>291</v>
      </c>
      <c r="B326" s="7" t="s">
        <v>146</v>
      </c>
      <c r="C326" s="11">
        <f t="shared" si="28"/>
        <v>4548190.43</v>
      </c>
      <c r="D326" s="47">
        <v>47673.97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8">
        <v>0</v>
      </c>
      <c r="M326" s="6">
        <v>0</v>
      </c>
      <c r="N326" s="75">
        <v>1657.2</v>
      </c>
      <c r="O326" s="6">
        <v>4500516.46</v>
      </c>
      <c r="P326" s="75">
        <v>0</v>
      </c>
      <c r="Q326" s="6">
        <v>0</v>
      </c>
      <c r="R326" s="75">
        <v>0</v>
      </c>
      <c r="S326" s="6">
        <v>0</v>
      </c>
      <c r="T326" s="75">
        <v>0</v>
      </c>
      <c r="U326" s="75">
        <v>0</v>
      </c>
      <c r="V326" s="75">
        <v>0</v>
      </c>
      <c r="W326" s="6">
        <v>0</v>
      </c>
    </row>
    <row r="327" spans="1:23" s="22" customFormat="1" ht="24.75" hidden="1" customHeight="1">
      <c r="A327" s="16">
        <v>292</v>
      </c>
      <c r="B327" s="7" t="s">
        <v>155</v>
      </c>
      <c r="C327" s="11">
        <f t="shared" si="28"/>
        <v>8608109.4499999993</v>
      </c>
      <c r="D327" s="47">
        <v>90229.89</v>
      </c>
      <c r="E327" s="6">
        <v>0</v>
      </c>
      <c r="F327" s="6">
        <v>0</v>
      </c>
      <c r="G327" s="6">
        <v>5406823.7199999997</v>
      </c>
      <c r="H327" s="6">
        <v>0</v>
      </c>
      <c r="I327" s="6">
        <v>0</v>
      </c>
      <c r="J327" s="6">
        <v>0</v>
      </c>
      <c r="K327" s="6">
        <v>0</v>
      </c>
      <c r="L327" s="8">
        <v>0</v>
      </c>
      <c r="M327" s="6">
        <v>0</v>
      </c>
      <c r="N327" s="75">
        <v>0</v>
      </c>
      <c r="O327" s="46">
        <v>0</v>
      </c>
      <c r="P327" s="75">
        <v>0</v>
      </c>
      <c r="Q327" s="46">
        <v>0</v>
      </c>
      <c r="R327" s="75">
        <v>6482.1</v>
      </c>
      <c r="S327" s="46">
        <v>3111055.84</v>
      </c>
      <c r="T327" s="75">
        <v>0</v>
      </c>
      <c r="U327" s="75">
        <v>0</v>
      </c>
      <c r="V327" s="75">
        <v>0</v>
      </c>
      <c r="W327" s="46">
        <v>0</v>
      </c>
    </row>
    <row r="328" spans="1:23" s="22" customFormat="1" ht="24.75" hidden="1" customHeight="1">
      <c r="A328" s="16">
        <v>293</v>
      </c>
      <c r="B328" s="7" t="s">
        <v>1036</v>
      </c>
      <c r="C328" s="11">
        <f t="shared" si="28"/>
        <v>1195993.76</v>
      </c>
      <c r="D328" s="47">
        <v>12536.36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8">
        <v>0</v>
      </c>
      <c r="M328" s="6">
        <v>0</v>
      </c>
      <c r="N328" s="75">
        <v>0</v>
      </c>
      <c r="O328" s="46">
        <v>0</v>
      </c>
      <c r="P328" s="75">
        <v>0</v>
      </c>
      <c r="Q328" s="46">
        <v>0</v>
      </c>
      <c r="R328" s="75" t="s">
        <v>1092</v>
      </c>
      <c r="S328" s="46">
        <v>1183457.3999999999</v>
      </c>
      <c r="T328" s="75">
        <v>0</v>
      </c>
      <c r="U328" s="75">
        <v>0</v>
      </c>
      <c r="V328" s="75">
        <v>0</v>
      </c>
      <c r="W328" s="46">
        <v>0</v>
      </c>
    </row>
    <row r="329" spans="1:23" s="22" customFormat="1" ht="24.75" hidden="1" customHeight="1">
      <c r="A329" s="16">
        <v>294</v>
      </c>
      <c r="B329" s="7" t="s">
        <v>600</v>
      </c>
      <c r="C329" s="11">
        <f t="shared" si="28"/>
        <v>1649903.23</v>
      </c>
      <c r="D329" s="47">
        <v>17294.23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8">
        <v>0</v>
      </c>
      <c r="M329" s="6">
        <v>0</v>
      </c>
      <c r="N329" s="75">
        <v>0</v>
      </c>
      <c r="O329" s="46">
        <v>0</v>
      </c>
      <c r="P329" s="75">
        <v>0</v>
      </c>
      <c r="Q329" s="46">
        <v>0</v>
      </c>
      <c r="R329" s="75">
        <v>6482.1</v>
      </c>
      <c r="S329" s="46">
        <v>1632609</v>
      </c>
      <c r="T329" s="75">
        <v>0</v>
      </c>
      <c r="U329" s="75">
        <v>0</v>
      </c>
      <c r="V329" s="75">
        <v>0</v>
      </c>
      <c r="W329" s="46">
        <v>0</v>
      </c>
    </row>
    <row r="330" spans="1:23" s="22" customFormat="1" ht="24.75" hidden="1" customHeight="1">
      <c r="A330" s="16">
        <v>295</v>
      </c>
      <c r="B330" s="7" t="s">
        <v>1091</v>
      </c>
      <c r="C330" s="11">
        <f t="shared" si="28"/>
        <v>5549396.5099999998</v>
      </c>
      <c r="D330" s="47">
        <v>58168.57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8">
        <v>0</v>
      </c>
      <c r="M330" s="6">
        <v>0</v>
      </c>
      <c r="N330" s="13">
        <v>1411.7</v>
      </c>
      <c r="O330" s="6">
        <f>2616804.58+17170.18</f>
        <v>2633974.7600000002</v>
      </c>
      <c r="P330" s="75">
        <v>0</v>
      </c>
      <c r="Q330" s="6">
        <v>0</v>
      </c>
      <c r="R330" s="75">
        <v>4196.16</v>
      </c>
      <c r="S330" s="6">
        <v>2857253.18</v>
      </c>
      <c r="T330" s="75">
        <v>0</v>
      </c>
      <c r="U330" s="75">
        <v>0</v>
      </c>
      <c r="V330" s="75">
        <v>0</v>
      </c>
      <c r="W330" s="6">
        <v>0</v>
      </c>
    </row>
    <row r="331" spans="1:23" s="22" customFormat="1" ht="24.75" hidden="1" customHeight="1">
      <c r="A331" s="16">
        <v>296</v>
      </c>
      <c r="B331" s="7" t="s">
        <v>1090</v>
      </c>
      <c r="C331" s="11">
        <f t="shared" si="28"/>
        <v>5544347.4699999997</v>
      </c>
      <c r="D331" s="47">
        <v>58115.65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8">
        <v>0</v>
      </c>
      <c r="M331" s="6">
        <v>0</v>
      </c>
      <c r="N331" s="13">
        <v>1411.7</v>
      </c>
      <c r="O331" s="6">
        <f>2805040.54+13385.92</f>
        <v>2818426.46</v>
      </c>
      <c r="P331" s="75">
        <v>0</v>
      </c>
      <c r="Q331" s="6">
        <v>0</v>
      </c>
      <c r="R331" s="13">
        <v>4196.16</v>
      </c>
      <c r="S331" s="6">
        <v>2667805.36</v>
      </c>
      <c r="T331" s="75">
        <v>0</v>
      </c>
      <c r="U331" s="75">
        <v>0</v>
      </c>
      <c r="V331" s="75">
        <v>0</v>
      </c>
      <c r="W331" s="6">
        <v>0</v>
      </c>
    </row>
    <row r="332" spans="1:23" s="22" customFormat="1" ht="24.75" hidden="1" customHeight="1">
      <c r="A332" s="16">
        <v>297</v>
      </c>
      <c r="B332" s="7" t="s">
        <v>301</v>
      </c>
      <c r="C332" s="11">
        <f t="shared" si="28"/>
        <v>3358095.96</v>
      </c>
      <c r="D332" s="47">
        <v>35199.440000000002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8">
        <v>0</v>
      </c>
      <c r="M332" s="6">
        <v>0</v>
      </c>
      <c r="N332" s="75">
        <v>0</v>
      </c>
      <c r="O332" s="46">
        <v>0</v>
      </c>
      <c r="P332" s="75">
        <v>0</v>
      </c>
      <c r="Q332" s="46">
        <v>0</v>
      </c>
      <c r="R332" s="75">
        <v>6482.1</v>
      </c>
      <c r="S332" s="46">
        <v>3322896.52</v>
      </c>
      <c r="T332" s="75">
        <v>0</v>
      </c>
      <c r="U332" s="75">
        <v>0</v>
      </c>
      <c r="V332" s="75">
        <v>0</v>
      </c>
      <c r="W332" s="46">
        <v>0</v>
      </c>
    </row>
    <row r="333" spans="1:23" s="22" customFormat="1" ht="24.75" hidden="1" customHeight="1">
      <c r="A333" s="16">
        <v>298</v>
      </c>
      <c r="B333" s="7" t="s">
        <v>138</v>
      </c>
      <c r="C333" s="11">
        <f t="shared" si="28"/>
        <v>3031094.65</v>
      </c>
      <c r="D333" s="47">
        <v>31771.83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8">
        <v>0</v>
      </c>
      <c r="M333" s="6">
        <v>0</v>
      </c>
      <c r="N333" s="75">
        <v>0</v>
      </c>
      <c r="O333" s="46">
        <v>0</v>
      </c>
      <c r="P333" s="75">
        <v>0</v>
      </c>
      <c r="Q333" s="46">
        <v>0</v>
      </c>
      <c r="R333" s="75">
        <v>6482.1</v>
      </c>
      <c r="S333" s="46">
        <v>2999322.82</v>
      </c>
      <c r="T333" s="75">
        <v>0</v>
      </c>
      <c r="U333" s="75">
        <v>0</v>
      </c>
      <c r="V333" s="75">
        <v>0</v>
      </c>
      <c r="W333" s="46">
        <v>0</v>
      </c>
    </row>
    <row r="334" spans="1:23" s="22" customFormat="1" ht="24.75" hidden="1" customHeight="1">
      <c r="A334" s="16">
        <v>299</v>
      </c>
      <c r="B334" s="7" t="s">
        <v>307</v>
      </c>
      <c r="C334" s="11">
        <f t="shared" si="28"/>
        <v>4021394.13</v>
      </c>
      <c r="D334" s="47">
        <v>42152.11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8">
        <v>0</v>
      </c>
      <c r="M334" s="6">
        <v>0</v>
      </c>
      <c r="N334" s="75">
        <v>1999.8</v>
      </c>
      <c r="O334" s="46">
        <v>3979242.02</v>
      </c>
      <c r="P334" s="75">
        <v>0</v>
      </c>
      <c r="Q334" s="46">
        <v>0</v>
      </c>
      <c r="R334" s="75">
        <v>0</v>
      </c>
      <c r="S334" s="46">
        <v>0</v>
      </c>
      <c r="T334" s="75">
        <v>0</v>
      </c>
      <c r="U334" s="75">
        <v>0</v>
      </c>
      <c r="V334" s="75">
        <v>0</v>
      </c>
      <c r="W334" s="46">
        <v>0</v>
      </c>
    </row>
    <row r="335" spans="1:23" s="17" customFormat="1" ht="24.75" hidden="1" customHeight="1">
      <c r="A335" s="187" t="s">
        <v>56</v>
      </c>
      <c r="B335" s="188"/>
      <c r="C335" s="76">
        <f t="shared" si="28"/>
        <v>42085314.369999997</v>
      </c>
      <c r="D335" s="67">
        <f t="shared" ref="D335:W335" si="29">ROUND(SUM(D324:D334),2)</f>
        <v>441136.75</v>
      </c>
      <c r="E335" s="67">
        <f t="shared" si="29"/>
        <v>0</v>
      </c>
      <c r="F335" s="67">
        <f t="shared" si="29"/>
        <v>1836503.62</v>
      </c>
      <c r="G335" s="67">
        <f t="shared" si="29"/>
        <v>5406823.7199999997</v>
      </c>
      <c r="H335" s="67">
        <f t="shared" si="29"/>
        <v>0</v>
      </c>
      <c r="I335" s="67">
        <f t="shared" si="29"/>
        <v>0</v>
      </c>
      <c r="J335" s="67">
        <f t="shared" si="29"/>
        <v>0</v>
      </c>
      <c r="K335" s="67">
        <f t="shared" si="29"/>
        <v>0</v>
      </c>
      <c r="L335" s="66">
        <f t="shared" si="29"/>
        <v>0</v>
      </c>
      <c r="M335" s="67">
        <f t="shared" si="29"/>
        <v>0</v>
      </c>
      <c r="N335" s="67">
        <f t="shared" si="29"/>
        <v>7480.3</v>
      </c>
      <c r="O335" s="67">
        <f t="shared" si="29"/>
        <v>16626450.16</v>
      </c>
      <c r="P335" s="67">
        <f t="shared" si="29"/>
        <v>0</v>
      </c>
      <c r="Q335" s="67">
        <f t="shared" si="29"/>
        <v>0</v>
      </c>
      <c r="R335" s="67">
        <f t="shared" si="29"/>
        <v>34320.720000000001</v>
      </c>
      <c r="S335" s="67">
        <f t="shared" si="29"/>
        <v>17774400.120000001</v>
      </c>
      <c r="T335" s="67">
        <f t="shared" si="29"/>
        <v>0</v>
      </c>
      <c r="U335" s="67">
        <f t="shared" si="29"/>
        <v>0</v>
      </c>
      <c r="V335" s="67">
        <f t="shared" si="29"/>
        <v>0</v>
      </c>
      <c r="W335" s="67">
        <f t="shared" si="29"/>
        <v>0</v>
      </c>
    </row>
    <row r="336" spans="1:23" s="22" customFormat="1" ht="24.75" hidden="1" customHeight="1">
      <c r="A336" s="167" t="s">
        <v>57</v>
      </c>
      <c r="B336" s="155"/>
      <c r="C336" s="156"/>
      <c r="D336" s="69"/>
      <c r="E336" s="6"/>
      <c r="F336" s="6"/>
      <c r="G336" s="6"/>
      <c r="H336" s="6"/>
      <c r="I336" s="6"/>
      <c r="J336" s="6"/>
      <c r="K336" s="6"/>
      <c r="L336" s="45"/>
      <c r="M336" s="6"/>
      <c r="N336" s="78"/>
      <c r="O336" s="6"/>
      <c r="P336" s="78"/>
      <c r="Q336" s="6"/>
      <c r="R336" s="78"/>
      <c r="S336" s="6"/>
      <c r="T336" s="6"/>
      <c r="U336" s="6"/>
      <c r="V336" s="78"/>
      <c r="W336" s="6"/>
    </row>
    <row r="337" spans="1:23" s="22" customFormat="1" ht="24.75" hidden="1" customHeight="1">
      <c r="A337" s="16">
        <v>300</v>
      </c>
      <c r="B337" s="7" t="s">
        <v>1197</v>
      </c>
      <c r="C337" s="11">
        <f t="shared" ref="C337:C344" si="30">ROUND(SUM(E337+F337+G337+H337+I337+J337+K337+M337+O337+Q337+S337+W337+D337+U337),2)</f>
        <v>1203262.1299999999</v>
      </c>
      <c r="D337" s="47">
        <v>25210.31</v>
      </c>
      <c r="E337" s="6">
        <v>0</v>
      </c>
      <c r="F337" s="6">
        <v>1178051.82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8">
        <v>0</v>
      </c>
      <c r="M337" s="6">
        <v>0</v>
      </c>
      <c r="N337" s="75">
        <v>0</v>
      </c>
      <c r="O337" s="46">
        <v>0</v>
      </c>
      <c r="P337" s="75">
        <v>0</v>
      </c>
      <c r="Q337" s="46">
        <v>0</v>
      </c>
      <c r="R337" s="75">
        <v>0</v>
      </c>
      <c r="S337" s="46">
        <v>0</v>
      </c>
      <c r="T337" s="75">
        <v>0</v>
      </c>
      <c r="U337" s="75">
        <v>0</v>
      </c>
      <c r="V337" s="75">
        <v>0</v>
      </c>
      <c r="W337" s="46">
        <v>0</v>
      </c>
    </row>
    <row r="338" spans="1:23" s="22" customFormat="1" ht="24.75" hidden="1" customHeight="1">
      <c r="A338" s="16">
        <v>301</v>
      </c>
      <c r="B338" s="7" t="s">
        <v>1198</v>
      </c>
      <c r="C338" s="11">
        <f t="shared" si="30"/>
        <v>11903477.029999999</v>
      </c>
      <c r="D338" s="47">
        <v>242125.85</v>
      </c>
      <c r="E338" s="6">
        <v>288600.86</v>
      </c>
      <c r="F338" s="6">
        <v>0</v>
      </c>
      <c r="G338" s="6">
        <v>7423946.4000000004</v>
      </c>
      <c r="H338" s="6">
        <v>0</v>
      </c>
      <c r="I338" s="6">
        <v>0</v>
      </c>
      <c r="J338" s="6">
        <v>0</v>
      </c>
      <c r="K338" s="6">
        <v>0</v>
      </c>
      <c r="L338" s="8">
        <v>0</v>
      </c>
      <c r="M338" s="6">
        <v>0</v>
      </c>
      <c r="N338" s="75">
        <v>0</v>
      </c>
      <c r="O338" s="46">
        <v>0</v>
      </c>
      <c r="P338" s="75">
        <v>0</v>
      </c>
      <c r="Q338" s="46">
        <v>0</v>
      </c>
      <c r="R338" s="75">
        <v>2225</v>
      </c>
      <c r="S338" s="46">
        <v>3948803.92</v>
      </c>
      <c r="T338" s="75">
        <v>0</v>
      </c>
      <c r="U338" s="75">
        <v>0</v>
      </c>
      <c r="V338" s="75">
        <v>0</v>
      </c>
      <c r="W338" s="46">
        <v>0</v>
      </c>
    </row>
    <row r="339" spans="1:23" s="27" customFormat="1" ht="24.75" hidden="1" customHeight="1">
      <c r="A339" s="16">
        <v>302</v>
      </c>
      <c r="B339" s="7" t="s">
        <v>1199</v>
      </c>
      <c r="C339" s="11">
        <f t="shared" si="30"/>
        <v>1764169.01</v>
      </c>
      <c r="D339" s="47">
        <v>35716.81</v>
      </c>
      <c r="E339" s="6">
        <v>50819.06</v>
      </c>
      <c r="F339" s="6">
        <v>1677633.14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8">
        <v>0</v>
      </c>
      <c r="M339" s="6">
        <v>0</v>
      </c>
      <c r="N339" s="75">
        <v>0</v>
      </c>
      <c r="O339" s="46">
        <v>0</v>
      </c>
      <c r="P339" s="75">
        <v>0</v>
      </c>
      <c r="Q339" s="46">
        <v>0</v>
      </c>
      <c r="R339" s="75">
        <v>0</v>
      </c>
      <c r="S339" s="46">
        <v>0</v>
      </c>
      <c r="T339" s="75">
        <v>0</v>
      </c>
      <c r="U339" s="75">
        <v>0</v>
      </c>
      <c r="V339" s="75">
        <v>0</v>
      </c>
      <c r="W339" s="46">
        <v>0</v>
      </c>
    </row>
    <row r="340" spans="1:23" s="27" customFormat="1" ht="24.75" hidden="1" customHeight="1">
      <c r="A340" s="16">
        <v>303</v>
      </c>
      <c r="B340" s="7" t="s">
        <v>1200</v>
      </c>
      <c r="C340" s="11">
        <f>ROUND(SUM(E340+F340+G340+H340+I340+J340+K340+M340+O340+Q340+S340+W340+D340+U340),2)</f>
        <v>19269622.829999998</v>
      </c>
      <c r="D340" s="47">
        <v>381715.65</v>
      </c>
      <c r="E340" s="6">
        <v>383039.8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8">
        <v>0</v>
      </c>
      <c r="M340" s="6">
        <v>0</v>
      </c>
      <c r="N340" s="75">
        <v>0</v>
      </c>
      <c r="O340" s="46">
        <v>0</v>
      </c>
      <c r="P340" s="75">
        <v>2391</v>
      </c>
      <c r="Q340" s="46">
        <v>2728831.42</v>
      </c>
      <c r="R340" s="75">
        <v>0</v>
      </c>
      <c r="S340" s="46">
        <v>0</v>
      </c>
      <c r="T340" s="75">
        <v>2948</v>
      </c>
      <c r="U340" s="46">
        <v>15776035.960000001</v>
      </c>
      <c r="V340" s="75">
        <v>0</v>
      </c>
      <c r="W340" s="46">
        <v>0</v>
      </c>
    </row>
    <row r="341" spans="1:23" s="27" customFormat="1" ht="24.75" hidden="1" customHeight="1">
      <c r="A341" s="16">
        <v>304</v>
      </c>
      <c r="B341" s="7" t="s">
        <v>1201</v>
      </c>
      <c r="C341" s="11">
        <f t="shared" si="30"/>
        <v>6517277.54</v>
      </c>
      <c r="D341" s="47">
        <v>131884.54</v>
      </c>
      <c r="E341" s="6">
        <v>190722.22</v>
      </c>
      <c r="F341" s="6">
        <v>1192106.8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8">
        <v>0</v>
      </c>
      <c r="M341" s="6">
        <v>0</v>
      </c>
      <c r="N341" s="75">
        <v>0</v>
      </c>
      <c r="O341" s="46">
        <v>0</v>
      </c>
      <c r="P341" s="75">
        <v>0</v>
      </c>
      <c r="Q341" s="46">
        <v>0</v>
      </c>
      <c r="R341" s="75">
        <v>0</v>
      </c>
      <c r="S341" s="46">
        <v>0</v>
      </c>
      <c r="T341" s="75">
        <v>2550</v>
      </c>
      <c r="U341" s="46">
        <v>5002563.9800000004</v>
      </c>
      <c r="V341" s="75">
        <v>0</v>
      </c>
      <c r="W341" s="46">
        <v>0</v>
      </c>
    </row>
    <row r="342" spans="1:23" s="27" customFormat="1" ht="24.75" hidden="1" customHeight="1">
      <c r="A342" s="16">
        <v>305</v>
      </c>
      <c r="B342" s="7" t="s">
        <v>1395</v>
      </c>
      <c r="C342" s="11">
        <f t="shared" si="30"/>
        <v>589915.63</v>
      </c>
      <c r="D342" s="47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8">
        <v>0</v>
      </c>
      <c r="M342" s="6">
        <v>0</v>
      </c>
      <c r="N342" s="75">
        <v>0</v>
      </c>
      <c r="O342" s="46">
        <v>0</v>
      </c>
      <c r="P342" s="75">
        <v>0</v>
      </c>
      <c r="Q342" s="46">
        <v>0</v>
      </c>
      <c r="R342" s="75">
        <v>2760</v>
      </c>
      <c r="S342" s="46">
        <v>589915.63</v>
      </c>
      <c r="T342" s="75">
        <v>0</v>
      </c>
      <c r="U342" s="75">
        <v>0</v>
      </c>
      <c r="V342" s="75">
        <v>0</v>
      </c>
      <c r="W342" s="48">
        <v>0</v>
      </c>
    </row>
    <row r="343" spans="1:23" s="22" customFormat="1" ht="24.75" hidden="1" customHeight="1">
      <c r="A343" s="16">
        <v>306</v>
      </c>
      <c r="B343" s="7" t="s">
        <v>908</v>
      </c>
      <c r="C343" s="11">
        <f t="shared" si="30"/>
        <v>2476990.44</v>
      </c>
      <c r="D343" s="47">
        <v>48954</v>
      </c>
      <c r="E343" s="6">
        <v>128647.14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8">
        <v>0</v>
      </c>
      <c r="M343" s="6">
        <v>0</v>
      </c>
      <c r="N343" s="78">
        <v>780</v>
      </c>
      <c r="O343" s="6">
        <v>2299389.2999999998</v>
      </c>
      <c r="P343" s="75">
        <v>0</v>
      </c>
      <c r="Q343" s="6">
        <v>0</v>
      </c>
      <c r="R343" s="75">
        <v>0</v>
      </c>
      <c r="S343" s="6">
        <v>0</v>
      </c>
      <c r="T343" s="75">
        <v>0</v>
      </c>
      <c r="U343" s="75">
        <v>0</v>
      </c>
      <c r="V343" s="75">
        <v>0</v>
      </c>
      <c r="W343" s="49">
        <v>0</v>
      </c>
    </row>
    <row r="344" spans="1:23" s="31" customFormat="1" ht="24.75" hidden="1" customHeight="1">
      <c r="A344" s="216" t="s">
        <v>184</v>
      </c>
      <c r="B344" s="217"/>
      <c r="C344" s="76">
        <f t="shared" si="30"/>
        <v>43724714.609999999</v>
      </c>
      <c r="D344" s="67">
        <f t="shared" ref="D344:W344" si="31">ROUND(SUM(D337:D343),2)</f>
        <v>865607.16</v>
      </c>
      <c r="E344" s="67">
        <f t="shared" si="31"/>
        <v>1041829.08</v>
      </c>
      <c r="F344" s="67">
        <f t="shared" si="31"/>
        <v>4047791.76</v>
      </c>
      <c r="G344" s="67">
        <f t="shared" si="31"/>
        <v>7423946.4000000004</v>
      </c>
      <c r="H344" s="67">
        <f t="shared" si="31"/>
        <v>0</v>
      </c>
      <c r="I344" s="67">
        <f t="shared" si="31"/>
        <v>0</v>
      </c>
      <c r="J344" s="67">
        <f t="shared" si="31"/>
        <v>0</v>
      </c>
      <c r="K344" s="67">
        <f t="shared" si="31"/>
        <v>0</v>
      </c>
      <c r="L344" s="66">
        <f t="shared" si="31"/>
        <v>0</v>
      </c>
      <c r="M344" s="67">
        <f t="shared" si="31"/>
        <v>0</v>
      </c>
      <c r="N344" s="67">
        <f t="shared" si="31"/>
        <v>780</v>
      </c>
      <c r="O344" s="67">
        <f t="shared" si="31"/>
        <v>2299389.2999999998</v>
      </c>
      <c r="P344" s="67">
        <f t="shared" si="31"/>
        <v>2391</v>
      </c>
      <c r="Q344" s="67">
        <f t="shared" si="31"/>
        <v>2728831.42</v>
      </c>
      <c r="R344" s="67">
        <f t="shared" si="31"/>
        <v>4985</v>
      </c>
      <c r="S344" s="67">
        <f t="shared" si="31"/>
        <v>4538719.55</v>
      </c>
      <c r="T344" s="67">
        <f t="shared" si="31"/>
        <v>5498</v>
      </c>
      <c r="U344" s="67">
        <f t="shared" si="31"/>
        <v>20778599.940000001</v>
      </c>
      <c r="V344" s="67">
        <f t="shared" si="31"/>
        <v>0</v>
      </c>
      <c r="W344" s="67">
        <f t="shared" si="31"/>
        <v>0</v>
      </c>
    </row>
    <row r="345" spans="1:23" s="31" customFormat="1" ht="24.75" hidden="1" customHeight="1">
      <c r="A345" s="213" t="s">
        <v>59</v>
      </c>
      <c r="B345" s="214"/>
      <c r="C345" s="215"/>
      <c r="D345" s="87"/>
      <c r="E345" s="6"/>
      <c r="F345" s="6"/>
      <c r="G345" s="6"/>
      <c r="H345" s="6"/>
      <c r="I345" s="6"/>
      <c r="J345" s="6"/>
      <c r="K345" s="6"/>
      <c r="L345" s="66"/>
      <c r="M345" s="6"/>
      <c r="N345" s="67"/>
      <c r="O345" s="6"/>
      <c r="P345" s="67"/>
      <c r="Q345" s="6"/>
      <c r="R345" s="78"/>
      <c r="S345" s="6"/>
      <c r="T345" s="6"/>
      <c r="U345" s="6"/>
      <c r="V345" s="78"/>
      <c r="W345" s="6"/>
    </row>
    <row r="346" spans="1:23" s="27" customFormat="1" ht="24.75" hidden="1" customHeight="1">
      <c r="A346" s="88">
        <v>307</v>
      </c>
      <c r="B346" s="7" t="s">
        <v>106</v>
      </c>
      <c r="C346" s="11">
        <f t="shared" ref="C346:C361" si="32">ROUND(SUM(D346+E346+F346+G346+H346+I346+J346+K346+M346+O346+Q346+S346+U346+W346),2)</f>
        <v>167412.76</v>
      </c>
      <c r="D346" s="47">
        <v>0</v>
      </c>
      <c r="E346" s="6">
        <v>167412.76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8">
        <v>0</v>
      </c>
      <c r="M346" s="6">
        <v>0</v>
      </c>
      <c r="N346" s="75">
        <v>0</v>
      </c>
      <c r="O346" s="46">
        <v>0</v>
      </c>
      <c r="P346" s="75">
        <v>0</v>
      </c>
      <c r="Q346" s="46">
        <v>0</v>
      </c>
      <c r="R346" s="75">
        <v>0</v>
      </c>
      <c r="S346" s="46">
        <v>0</v>
      </c>
      <c r="T346" s="75">
        <v>0</v>
      </c>
      <c r="U346" s="75">
        <v>0</v>
      </c>
      <c r="V346" s="75">
        <v>0</v>
      </c>
      <c r="W346" s="46">
        <v>0</v>
      </c>
    </row>
    <row r="347" spans="1:23" s="4" customFormat="1" ht="24.75" hidden="1" customHeight="1">
      <c r="A347" s="88">
        <v>308</v>
      </c>
      <c r="B347" s="89" t="s">
        <v>909</v>
      </c>
      <c r="C347" s="11">
        <f t="shared" si="32"/>
        <v>169340.22</v>
      </c>
      <c r="D347" s="47">
        <v>0</v>
      </c>
      <c r="E347" s="6">
        <v>169340.22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8">
        <v>0</v>
      </c>
      <c r="M347" s="6">
        <v>0</v>
      </c>
      <c r="N347" s="75">
        <v>0</v>
      </c>
      <c r="O347" s="46">
        <v>0</v>
      </c>
      <c r="P347" s="13">
        <v>0</v>
      </c>
      <c r="Q347" s="46">
        <v>0</v>
      </c>
      <c r="R347" s="75">
        <v>0</v>
      </c>
      <c r="S347" s="46">
        <v>0</v>
      </c>
      <c r="T347" s="75">
        <v>0</v>
      </c>
      <c r="U347" s="75">
        <v>0</v>
      </c>
      <c r="V347" s="13">
        <v>0</v>
      </c>
      <c r="W347" s="46">
        <v>0</v>
      </c>
    </row>
    <row r="348" spans="1:23" s="27" customFormat="1" ht="24.75" hidden="1" customHeight="1">
      <c r="A348" s="88">
        <v>309</v>
      </c>
      <c r="B348" s="7" t="s">
        <v>107</v>
      </c>
      <c r="C348" s="11">
        <f t="shared" si="32"/>
        <v>2457124.62</v>
      </c>
      <c r="D348" s="47">
        <v>0</v>
      </c>
      <c r="E348" s="6">
        <v>146200.82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8">
        <v>0</v>
      </c>
      <c r="M348" s="6">
        <v>0</v>
      </c>
      <c r="N348" s="75">
        <v>0</v>
      </c>
      <c r="O348" s="46">
        <v>0</v>
      </c>
      <c r="P348" s="75">
        <v>0</v>
      </c>
      <c r="Q348" s="46">
        <v>0</v>
      </c>
      <c r="R348" s="75">
        <v>2214</v>
      </c>
      <c r="S348" s="46">
        <v>2310923.7999999998</v>
      </c>
      <c r="T348" s="75">
        <v>0</v>
      </c>
      <c r="U348" s="75">
        <v>0</v>
      </c>
      <c r="V348" s="75">
        <v>0</v>
      </c>
      <c r="W348" s="46">
        <v>0</v>
      </c>
    </row>
    <row r="349" spans="1:23" s="4" customFormat="1" ht="24.75" hidden="1" customHeight="1">
      <c r="A349" s="88">
        <v>310</v>
      </c>
      <c r="B349" s="7" t="s">
        <v>855</v>
      </c>
      <c r="C349" s="11">
        <f t="shared" si="32"/>
        <v>177785.59</v>
      </c>
      <c r="D349" s="47">
        <v>0</v>
      </c>
      <c r="E349" s="6">
        <v>177785.59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8">
        <v>0</v>
      </c>
      <c r="M349" s="6">
        <v>0</v>
      </c>
      <c r="N349" s="75">
        <v>0</v>
      </c>
      <c r="O349" s="46">
        <v>0</v>
      </c>
      <c r="P349" s="80">
        <v>0</v>
      </c>
      <c r="Q349" s="46">
        <v>0</v>
      </c>
      <c r="R349" s="75">
        <v>0</v>
      </c>
      <c r="S349" s="46">
        <v>0</v>
      </c>
      <c r="T349" s="75">
        <v>0</v>
      </c>
      <c r="U349" s="75">
        <v>0</v>
      </c>
      <c r="V349" s="80">
        <v>0</v>
      </c>
      <c r="W349" s="46">
        <v>0</v>
      </c>
    </row>
    <row r="350" spans="1:23" s="27" customFormat="1" ht="24.75" hidden="1" customHeight="1">
      <c r="A350" s="88">
        <v>311</v>
      </c>
      <c r="B350" s="7" t="s">
        <v>911</v>
      </c>
      <c r="C350" s="11">
        <f t="shared" si="32"/>
        <v>17157441.93</v>
      </c>
      <c r="D350" s="47">
        <v>165052.53</v>
      </c>
      <c r="E350" s="6">
        <v>487137.04</v>
      </c>
      <c r="F350" s="6">
        <v>1749607.24</v>
      </c>
      <c r="G350" s="6">
        <v>5946614.7199999997</v>
      </c>
      <c r="H350" s="6">
        <v>1836864.7</v>
      </c>
      <c r="I350" s="6">
        <v>909605.36</v>
      </c>
      <c r="J350" s="6">
        <v>1086141.6200000001</v>
      </c>
      <c r="K350" s="6">
        <v>0</v>
      </c>
      <c r="L350" s="8">
        <v>0</v>
      </c>
      <c r="M350" s="6">
        <v>0</v>
      </c>
      <c r="N350" s="75">
        <v>0</v>
      </c>
      <c r="O350" s="46">
        <v>0</v>
      </c>
      <c r="P350" s="75">
        <v>855</v>
      </c>
      <c r="Q350" s="46">
        <v>2139232.62</v>
      </c>
      <c r="R350" s="75">
        <v>1947</v>
      </c>
      <c r="S350" s="46">
        <v>2837186.1</v>
      </c>
      <c r="T350" s="75">
        <v>0</v>
      </c>
      <c r="U350" s="75">
        <v>0</v>
      </c>
      <c r="V350" s="75">
        <v>0</v>
      </c>
      <c r="W350" s="46">
        <v>0</v>
      </c>
    </row>
    <row r="351" spans="1:23" s="27" customFormat="1" ht="24.75" hidden="1" customHeight="1">
      <c r="A351" s="88">
        <v>312</v>
      </c>
      <c r="B351" s="7" t="s">
        <v>912</v>
      </c>
      <c r="C351" s="11">
        <f t="shared" si="32"/>
        <v>7892360.2999999998</v>
      </c>
      <c r="D351" s="47">
        <v>77111.740000000005</v>
      </c>
      <c r="E351" s="6">
        <v>104074.82</v>
      </c>
      <c r="F351" s="6">
        <v>1749607.24</v>
      </c>
      <c r="G351" s="6">
        <v>0</v>
      </c>
      <c r="H351" s="6">
        <v>1836864.7</v>
      </c>
      <c r="I351" s="6">
        <v>909605.36</v>
      </c>
      <c r="J351" s="6">
        <v>1086141.6200000001</v>
      </c>
      <c r="K351" s="6">
        <v>0</v>
      </c>
      <c r="L351" s="8">
        <v>0</v>
      </c>
      <c r="M351" s="6">
        <v>0</v>
      </c>
      <c r="N351" s="75">
        <v>0</v>
      </c>
      <c r="O351" s="46">
        <v>0</v>
      </c>
      <c r="P351" s="75">
        <v>721</v>
      </c>
      <c r="Q351" s="46">
        <v>2128954.8199999998</v>
      </c>
      <c r="R351" s="75">
        <v>0</v>
      </c>
      <c r="S351" s="46">
        <v>0</v>
      </c>
      <c r="T351" s="75">
        <v>0</v>
      </c>
      <c r="U351" s="75">
        <v>0</v>
      </c>
      <c r="V351" s="75">
        <v>0</v>
      </c>
      <c r="W351" s="46">
        <v>0</v>
      </c>
    </row>
    <row r="352" spans="1:23" s="27" customFormat="1" ht="24.75" hidden="1" customHeight="1">
      <c r="A352" s="88">
        <v>313</v>
      </c>
      <c r="B352" s="7" t="s">
        <v>1226</v>
      </c>
      <c r="C352" s="11">
        <f t="shared" si="32"/>
        <v>424247.76</v>
      </c>
      <c r="D352" s="47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424247.76</v>
      </c>
      <c r="K352" s="6">
        <v>0</v>
      </c>
      <c r="L352" s="8">
        <v>0</v>
      </c>
      <c r="M352" s="6">
        <v>0</v>
      </c>
      <c r="N352" s="75">
        <v>0</v>
      </c>
      <c r="O352" s="46">
        <v>0</v>
      </c>
      <c r="P352" s="75">
        <v>0</v>
      </c>
      <c r="Q352" s="46">
        <v>0</v>
      </c>
      <c r="R352" s="75">
        <v>0</v>
      </c>
      <c r="S352" s="46">
        <v>0</v>
      </c>
      <c r="T352" s="75">
        <v>0</v>
      </c>
      <c r="U352" s="75">
        <v>0</v>
      </c>
      <c r="V352" s="75">
        <v>0</v>
      </c>
      <c r="W352" s="46">
        <v>0</v>
      </c>
    </row>
    <row r="353" spans="1:23" s="27" customFormat="1" ht="24.75" hidden="1" customHeight="1">
      <c r="A353" s="88">
        <v>314</v>
      </c>
      <c r="B353" s="7" t="s">
        <v>173</v>
      </c>
      <c r="C353" s="11">
        <f t="shared" si="32"/>
        <v>51181196.609999999</v>
      </c>
      <c r="D353" s="47">
        <v>483013.45000000007</v>
      </c>
      <c r="E353" s="6">
        <v>916362.04</v>
      </c>
      <c r="F353" s="6">
        <v>5258888.3</v>
      </c>
      <c r="G353" s="6">
        <v>16157242.039999999</v>
      </c>
      <c r="H353" s="6">
        <v>6106076.7733333334</v>
      </c>
      <c r="I353" s="6">
        <v>3053038.3866666667</v>
      </c>
      <c r="J353" s="6">
        <v>1962961.8599999999</v>
      </c>
      <c r="K353" s="6">
        <v>0</v>
      </c>
      <c r="L353" s="8">
        <v>6</v>
      </c>
      <c r="M353" s="6">
        <v>10397735.199999999</v>
      </c>
      <c r="N353" s="75">
        <v>1767.6</v>
      </c>
      <c r="O353" s="6">
        <v>3632816.44</v>
      </c>
      <c r="P353" s="75">
        <v>1374.5</v>
      </c>
      <c r="Q353" s="6">
        <v>3213062.12</v>
      </c>
      <c r="R353" s="75">
        <v>0</v>
      </c>
      <c r="S353" s="6">
        <v>0</v>
      </c>
      <c r="T353" s="75">
        <v>0</v>
      </c>
      <c r="U353" s="75">
        <v>0</v>
      </c>
      <c r="V353" s="75">
        <v>0</v>
      </c>
      <c r="W353" s="6">
        <v>0</v>
      </c>
    </row>
    <row r="354" spans="1:23" s="27" customFormat="1" ht="24.75" hidden="1" customHeight="1">
      <c r="A354" s="88">
        <v>315</v>
      </c>
      <c r="B354" s="7" t="s">
        <v>837</v>
      </c>
      <c r="C354" s="11">
        <f t="shared" si="32"/>
        <v>18776081.129999999</v>
      </c>
      <c r="D354" s="47">
        <v>183919.71</v>
      </c>
      <c r="E354" s="6">
        <v>200190.54</v>
      </c>
      <c r="F354" s="6">
        <v>0</v>
      </c>
      <c r="G354" s="6">
        <v>15178908.76</v>
      </c>
      <c r="H354" s="6">
        <v>0</v>
      </c>
      <c r="I354" s="6">
        <v>0</v>
      </c>
      <c r="J354" s="6">
        <v>0</v>
      </c>
      <c r="K354" s="6">
        <v>0</v>
      </c>
      <c r="L354" s="8">
        <v>0</v>
      </c>
      <c r="M354" s="6">
        <v>0</v>
      </c>
      <c r="N354" s="75">
        <v>0</v>
      </c>
      <c r="O354" s="46">
        <v>0</v>
      </c>
      <c r="P354" s="75">
        <v>1350</v>
      </c>
      <c r="Q354" s="46">
        <v>3213062.12</v>
      </c>
      <c r="R354" s="75">
        <v>0</v>
      </c>
      <c r="S354" s="46">
        <v>0</v>
      </c>
      <c r="T354" s="75">
        <v>0</v>
      </c>
      <c r="U354" s="75">
        <v>0</v>
      </c>
      <c r="V354" s="75">
        <v>0</v>
      </c>
      <c r="W354" s="46">
        <v>0</v>
      </c>
    </row>
    <row r="355" spans="1:23" s="27" customFormat="1" ht="24.75" hidden="1" customHeight="1">
      <c r="A355" s="88">
        <v>316</v>
      </c>
      <c r="B355" s="7" t="s">
        <v>175</v>
      </c>
      <c r="C355" s="11">
        <f t="shared" si="32"/>
        <v>2520828.15</v>
      </c>
      <c r="D355" s="47">
        <v>46545.15</v>
      </c>
      <c r="E355" s="6">
        <v>147025.64000000001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8">
        <v>0</v>
      </c>
      <c r="M355" s="6">
        <v>0</v>
      </c>
      <c r="N355" s="75">
        <v>0</v>
      </c>
      <c r="O355" s="46">
        <v>0</v>
      </c>
      <c r="P355" s="75">
        <v>0</v>
      </c>
      <c r="Q355" s="46">
        <v>0</v>
      </c>
      <c r="R355" s="75">
        <v>2214</v>
      </c>
      <c r="S355" s="46">
        <v>2327257.36</v>
      </c>
      <c r="T355" s="75">
        <v>0</v>
      </c>
      <c r="U355" s="75">
        <v>0</v>
      </c>
      <c r="V355" s="75">
        <v>0</v>
      </c>
      <c r="W355" s="46">
        <v>0</v>
      </c>
    </row>
    <row r="356" spans="1:23" s="27" customFormat="1" ht="24.75" hidden="1" customHeight="1">
      <c r="A356" s="88">
        <v>317</v>
      </c>
      <c r="B356" s="7" t="s">
        <v>875</v>
      </c>
      <c r="C356" s="11">
        <f t="shared" si="32"/>
        <v>16066677.43</v>
      </c>
      <c r="D356" s="47">
        <v>154435.25</v>
      </c>
      <c r="E356" s="6">
        <v>468717.24</v>
      </c>
      <c r="F356" s="6">
        <v>1673874.84</v>
      </c>
      <c r="G356" s="6">
        <v>5117213.96</v>
      </c>
      <c r="H356" s="6">
        <v>1780948.04</v>
      </c>
      <c r="I356" s="6">
        <v>875728.74</v>
      </c>
      <c r="J356" s="6">
        <v>1086141.6200000001</v>
      </c>
      <c r="K356" s="6">
        <v>0</v>
      </c>
      <c r="L356" s="8">
        <v>0</v>
      </c>
      <c r="M356" s="6">
        <v>0</v>
      </c>
      <c r="N356" s="75">
        <v>0</v>
      </c>
      <c r="O356" s="46">
        <v>0</v>
      </c>
      <c r="P356" s="75">
        <v>721</v>
      </c>
      <c r="Q356" s="46">
        <v>1757074.28</v>
      </c>
      <c r="R356" s="75">
        <v>0</v>
      </c>
      <c r="S356" s="75">
        <v>0</v>
      </c>
      <c r="T356" s="75">
        <v>700</v>
      </c>
      <c r="U356" s="46">
        <v>3152543.46</v>
      </c>
      <c r="V356" s="75">
        <v>0</v>
      </c>
      <c r="W356" s="46">
        <v>0</v>
      </c>
    </row>
    <row r="357" spans="1:23" s="27" customFormat="1" ht="24.75" hidden="1" customHeight="1">
      <c r="A357" s="88">
        <v>318</v>
      </c>
      <c r="B357" s="7" t="s">
        <v>877</v>
      </c>
      <c r="C357" s="11">
        <f t="shared" si="32"/>
        <v>2534435.3199999998</v>
      </c>
      <c r="D357" s="47">
        <v>46825.4</v>
      </c>
      <c r="E357" s="6">
        <v>146340.06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8">
        <v>0</v>
      </c>
      <c r="M357" s="6">
        <v>0</v>
      </c>
      <c r="N357" s="75">
        <v>0</v>
      </c>
      <c r="O357" s="46">
        <v>0</v>
      </c>
      <c r="P357" s="75">
        <v>0</v>
      </c>
      <c r="Q357" s="46">
        <v>0</v>
      </c>
      <c r="R357" s="75">
        <v>2214</v>
      </c>
      <c r="S357" s="46">
        <v>2341269.86</v>
      </c>
      <c r="T357" s="75">
        <v>0</v>
      </c>
      <c r="U357" s="75">
        <v>0</v>
      </c>
      <c r="V357" s="75">
        <v>0</v>
      </c>
      <c r="W357" s="46">
        <v>0</v>
      </c>
    </row>
    <row r="358" spans="1:23" s="27" customFormat="1" ht="24.75" hidden="1" customHeight="1">
      <c r="A358" s="88">
        <v>319</v>
      </c>
      <c r="B358" s="7" t="s">
        <v>1222</v>
      </c>
      <c r="C358" s="11">
        <f t="shared" si="32"/>
        <v>126925.35</v>
      </c>
      <c r="D358" s="47">
        <v>0</v>
      </c>
      <c r="E358" s="6">
        <v>126925.35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8">
        <v>0</v>
      </c>
      <c r="M358" s="6">
        <v>0</v>
      </c>
      <c r="N358" s="75">
        <v>0</v>
      </c>
      <c r="O358" s="46">
        <v>0</v>
      </c>
      <c r="P358" s="75">
        <v>0</v>
      </c>
      <c r="Q358" s="46">
        <v>0</v>
      </c>
      <c r="R358" s="75">
        <v>0</v>
      </c>
      <c r="S358" s="46">
        <v>0</v>
      </c>
      <c r="T358" s="75">
        <v>0</v>
      </c>
      <c r="U358" s="75">
        <v>0</v>
      </c>
      <c r="V358" s="75">
        <v>0</v>
      </c>
      <c r="W358" s="46">
        <v>0</v>
      </c>
    </row>
    <row r="359" spans="1:23" s="27" customFormat="1" ht="24.75" hidden="1" customHeight="1">
      <c r="A359" s="88">
        <v>320</v>
      </c>
      <c r="B359" s="7" t="s">
        <v>1223</v>
      </c>
      <c r="C359" s="11">
        <f t="shared" si="32"/>
        <v>168652.69</v>
      </c>
      <c r="D359" s="47">
        <v>0</v>
      </c>
      <c r="E359" s="6">
        <v>168652.69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8">
        <v>0</v>
      </c>
      <c r="M359" s="6">
        <v>0</v>
      </c>
      <c r="N359" s="75">
        <v>0</v>
      </c>
      <c r="O359" s="46">
        <v>0</v>
      </c>
      <c r="P359" s="75">
        <v>0</v>
      </c>
      <c r="Q359" s="46">
        <v>0</v>
      </c>
      <c r="R359" s="75">
        <v>0</v>
      </c>
      <c r="S359" s="46">
        <v>0</v>
      </c>
      <c r="T359" s="75">
        <v>0</v>
      </c>
      <c r="U359" s="75">
        <v>0</v>
      </c>
      <c r="V359" s="75">
        <v>0</v>
      </c>
      <c r="W359" s="46">
        <v>0</v>
      </c>
    </row>
    <row r="360" spans="1:23" s="27" customFormat="1" ht="24.75" hidden="1" customHeight="1">
      <c r="A360" s="88">
        <v>321</v>
      </c>
      <c r="B360" s="7" t="s">
        <v>1224</v>
      </c>
      <c r="C360" s="11">
        <f t="shared" si="32"/>
        <v>169823.07</v>
      </c>
      <c r="D360" s="47">
        <v>0</v>
      </c>
      <c r="E360" s="6">
        <v>169823.07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8">
        <v>0</v>
      </c>
      <c r="M360" s="6">
        <v>0</v>
      </c>
      <c r="N360" s="75">
        <v>0</v>
      </c>
      <c r="O360" s="46">
        <v>0</v>
      </c>
      <c r="P360" s="75">
        <v>0</v>
      </c>
      <c r="Q360" s="46">
        <v>0</v>
      </c>
      <c r="R360" s="75">
        <v>0</v>
      </c>
      <c r="S360" s="46">
        <v>0</v>
      </c>
      <c r="T360" s="75">
        <v>0</v>
      </c>
      <c r="U360" s="75">
        <v>0</v>
      </c>
      <c r="V360" s="75">
        <v>0</v>
      </c>
      <c r="W360" s="46">
        <v>0</v>
      </c>
    </row>
    <row r="361" spans="1:23" s="27" customFormat="1" ht="24.75" hidden="1" customHeight="1">
      <c r="A361" s="88">
        <v>322</v>
      </c>
      <c r="B361" s="7" t="s">
        <v>1089</v>
      </c>
      <c r="C361" s="11">
        <f t="shared" si="32"/>
        <v>10597609.279999999</v>
      </c>
      <c r="D361" s="47">
        <v>89663.26</v>
      </c>
      <c r="E361" s="6">
        <v>53812.72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8">
        <v>6</v>
      </c>
      <c r="M361" s="6">
        <v>10454133.300000001</v>
      </c>
      <c r="N361" s="75">
        <v>0</v>
      </c>
      <c r="O361" s="46">
        <v>0</v>
      </c>
      <c r="P361" s="75">
        <v>0</v>
      </c>
      <c r="Q361" s="46">
        <v>0</v>
      </c>
      <c r="R361" s="75">
        <v>0</v>
      </c>
      <c r="S361" s="46">
        <v>0</v>
      </c>
      <c r="T361" s="75">
        <v>0</v>
      </c>
      <c r="U361" s="75">
        <v>0</v>
      </c>
      <c r="V361" s="75">
        <v>0</v>
      </c>
      <c r="W361" s="46">
        <v>0</v>
      </c>
    </row>
    <row r="362" spans="1:23" s="17" customFormat="1" ht="24.75" hidden="1" customHeight="1">
      <c r="A362" s="165" t="s">
        <v>60</v>
      </c>
      <c r="B362" s="166"/>
      <c r="C362" s="76">
        <f>ROUND(SUM(E362+F362+G362+H362+I362+J362+K362+M362+O362+Q362+S362+W362+D362+U362),2)</f>
        <v>130587942.20999999</v>
      </c>
      <c r="D362" s="77">
        <f t="shared" ref="D362:W362" si="33">ROUND(SUM(D346:D361),2)</f>
        <v>1246566.49</v>
      </c>
      <c r="E362" s="77">
        <f t="shared" si="33"/>
        <v>3649800.6</v>
      </c>
      <c r="F362" s="77">
        <f t="shared" si="33"/>
        <v>10431977.619999999</v>
      </c>
      <c r="G362" s="77">
        <f t="shared" si="33"/>
        <v>42399979.479999997</v>
      </c>
      <c r="H362" s="77">
        <f t="shared" si="33"/>
        <v>11560754.210000001</v>
      </c>
      <c r="I362" s="77">
        <f t="shared" si="33"/>
        <v>5747977.8499999996</v>
      </c>
      <c r="J362" s="77">
        <f t="shared" si="33"/>
        <v>5645634.4800000004</v>
      </c>
      <c r="K362" s="77">
        <f t="shared" si="33"/>
        <v>0</v>
      </c>
      <c r="L362" s="77">
        <f t="shared" si="33"/>
        <v>12</v>
      </c>
      <c r="M362" s="77">
        <f t="shared" si="33"/>
        <v>20851868.5</v>
      </c>
      <c r="N362" s="77">
        <f t="shared" si="33"/>
        <v>1767.6</v>
      </c>
      <c r="O362" s="77">
        <f t="shared" si="33"/>
        <v>3632816.44</v>
      </c>
      <c r="P362" s="77">
        <f t="shared" si="33"/>
        <v>5021.5</v>
      </c>
      <c r="Q362" s="77">
        <f t="shared" si="33"/>
        <v>12451385.960000001</v>
      </c>
      <c r="R362" s="77">
        <f t="shared" si="33"/>
        <v>8589</v>
      </c>
      <c r="S362" s="77">
        <f t="shared" si="33"/>
        <v>9816637.1199999992</v>
      </c>
      <c r="T362" s="77">
        <f t="shared" si="33"/>
        <v>700</v>
      </c>
      <c r="U362" s="77">
        <f t="shared" si="33"/>
        <v>3152543.46</v>
      </c>
      <c r="V362" s="77">
        <f t="shared" si="33"/>
        <v>0</v>
      </c>
      <c r="W362" s="77">
        <f t="shared" si="33"/>
        <v>0</v>
      </c>
    </row>
    <row r="363" spans="1:23" s="17" customFormat="1" ht="24.75" hidden="1" customHeight="1">
      <c r="A363" s="152" t="s">
        <v>84</v>
      </c>
      <c r="B363" s="153"/>
      <c r="C363" s="154"/>
      <c r="D363" s="83"/>
      <c r="E363" s="6"/>
      <c r="F363" s="6"/>
      <c r="G363" s="6"/>
      <c r="H363" s="6"/>
      <c r="I363" s="6"/>
      <c r="J363" s="6"/>
      <c r="K363" s="6"/>
      <c r="L363" s="66"/>
      <c r="M363" s="6"/>
      <c r="N363" s="67"/>
      <c r="O363" s="6"/>
      <c r="P363" s="67"/>
      <c r="Q363" s="6"/>
      <c r="R363" s="67"/>
      <c r="S363" s="6"/>
      <c r="T363" s="6"/>
      <c r="U363" s="6"/>
      <c r="V363" s="67"/>
      <c r="W363" s="6"/>
    </row>
    <row r="364" spans="1:23" s="17" customFormat="1" ht="24.75" hidden="1" customHeight="1">
      <c r="A364" s="88">
        <v>323</v>
      </c>
      <c r="B364" s="7" t="s">
        <v>1245</v>
      </c>
      <c r="C364" s="11">
        <f t="shared" ref="C364:C395" si="34">ROUND(SUM(D364+E364+F364+G364+H364+I364+J364+K364+M364+O364+Q364+S364+U364+W364),2)</f>
        <v>7066471.3200000003</v>
      </c>
      <c r="D364" s="47">
        <v>120747.86</v>
      </c>
      <c r="E364" s="6">
        <v>145783.01999999999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8">
        <v>4</v>
      </c>
      <c r="M364" s="6">
        <v>6799940.4400000004</v>
      </c>
      <c r="N364" s="75">
        <v>0</v>
      </c>
      <c r="O364" s="46">
        <v>0</v>
      </c>
      <c r="P364" s="75">
        <v>0</v>
      </c>
      <c r="Q364" s="46">
        <v>0</v>
      </c>
      <c r="R364" s="75">
        <v>0</v>
      </c>
      <c r="S364" s="6">
        <v>0</v>
      </c>
      <c r="T364" s="75">
        <v>0</v>
      </c>
      <c r="U364" s="75">
        <v>0</v>
      </c>
      <c r="V364" s="75">
        <v>0</v>
      </c>
      <c r="W364" s="6">
        <v>0</v>
      </c>
    </row>
    <row r="365" spans="1:23" s="17" customFormat="1" ht="24.75" hidden="1" customHeight="1">
      <c r="A365" s="88">
        <v>324</v>
      </c>
      <c r="B365" s="7" t="s">
        <v>1244</v>
      </c>
      <c r="C365" s="11">
        <f t="shared" si="34"/>
        <v>7065263.2400000002</v>
      </c>
      <c r="D365" s="47">
        <v>120721.98</v>
      </c>
      <c r="E365" s="6">
        <v>146038.44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8">
        <v>4</v>
      </c>
      <c r="M365" s="6">
        <v>6798502.8200000003</v>
      </c>
      <c r="N365" s="75">
        <v>0</v>
      </c>
      <c r="O365" s="46">
        <v>0</v>
      </c>
      <c r="P365" s="75">
        <v>0</v>
      </c>
      <c r="Q365" s="46">
        <v>0</v>
      </c>
      <c r="R365" s="75">
        <v>0</v>
      </c>
      <c r="S365" s="6">
        <v>0</v>
      </c>
      <c r="T365" s="75">
        <v>0</v>
      </c>
      <c r="U365" s="75">
        <v>0</v>
      </c>
      <c r="V365" s="75">
        <v>0</v>
      </c>
      <c r="W365" s="6">
        <v>0</v>
      </c>
    </row>
    <row r="366" spans="1:23" s="17" customFormat="1" ht="24.75" hidden="1" customHeight="1">
      <c r="A366" s="88">
        <v>325</v>
      </c>
      <c r="B366" s="7" t="s">
        <v>1443</v>
      </c>
      <c r="C366" s="11">
        <f t="shared" si="34"/>
        <v>9330850</v>
      </c>
      <c r="D366" s="47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8">
        <v>0</v>
      </c>
      <c r="M366" s="6">
        <v>0</v>
      </c>
      <c r="N366" s="75">
        <v>2791.2</v>
      </c>
      <c r="O366" s="46">
        <v>9330850</v>
      </c>
      <c r="P366" s="75">
        <v>0</v>
      </c>
      <c r="Q366" s="46">
        <v>0</v>
      </c>
      <c r="R366" s="75">
        <v>0</v>
      </c>
      <c r="S366" s="6">
        <v>0</v>
      </c>
      <c r="T366" s="75">
        <v>0</v>
      </c>
      <c r="U366" s="75">
        <v>0</v>
      </c>
      <c r="V366" s="75">
        <v>0</v>
      </c>
      <c r="W366" s="6">
        <v>0</v>
      </c>
    </row>
    <row r="367" spans="1:23" s="27" customFormat="1" ht="24.75" hidden="1" customHeight="1">
      <c r="A367" s="88">
        <v>326</v>
      </c>
      <c r="B367" s="7" t="s">
        <v>128</v>
      </c>
      <c r="C367" s="11">
        <f t="shared" si="34"/>
        <v>3097604.43</v>
      </c>
      <c r="D367" s="47">
        <v>62248.43</v>
      </c>
      <c r="E367" s="6">
        <v>111621</v>
      </c>
      <c r="F367" s="6">
        <v>0</v>
      </c>
      <c r="G367" s="6">
        <v>2923735</v>
      </c>
      <c r="H367" s="6">
        <v>0</v>
      </c>
      <c r="I367" s="6">
        <v>0</v>
      </c>
      <c r="J367" s="6">
        <v>0</v>
      </c>
      <c r="K367" s="6">
        <v>0</v>
      </c>
      <c r="L367" s="8">
        <v>0</v>
      </c>
      <c r="M367" s="6">
        <v>0</v>
      </c>
      <c r="N367" s="75">
        <v>0</v>
      </c>
      <c r="O367" s="46">
        <v>0</v>
      </c>
      <c r="P367" s="75">
        <v>0</v>
      </c>
      <c r="Q367" s="46">
        <v>0</v>
      </c>
      <c r="R367" s="75">
        <v>0</v>
      </c>
      <c r="S367" s="46">
        <v>0</v>
      </c>
      <c r="T367" s="75">
        <v>0</v>
      </c>
      <c r="U367" s="75">
        <v>0</v>
      </c>
      <c r="V367" s="75">
        <v>0</v>
      </c>
      <c r="W367" s="46">
        <v>0</v>
      </c>
    </row>
    <row r="368" spans="1:23" s="27" customFormat="1" ht="24.75" hidden="1" customHeight="1">
      <c r="A368" s="88">
        <v>327</v>
      </c>
      <c r="B368" s="7" t="s">
        <v>1239</v>
      </c>
      <c r="C368" s="11">
        <f t="shared" si="34"/>
        <v>9893831.5999999996</v>
      </c>
      <c r="D368" s="47">
        <v>500000</v>
      </c>
      <c r="E368" s="6">
        <v>202475.3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8">
        <v>5</v>
      </c>
      <c r="M368" s="6">
        <v>9191356.3000000007</v>
      </c>
      <c r="N368" s="75">
        <v>0</v>
      </c>
      <c r="O368" s="6">
        <v>0</v>
      </c>
      <c r="P368" s="75">
        <v>0</v>
      </c>
      <c r="Q368" s="6">
        <v>0</v>
      </c>
      <c r="R368" s="75">
        <v>0</v>
      </c>
      <c r="S368" s="6">
        <v>0</v>
      </c>
      <c r="T368" s="75">
        <v>0</v>
      </c>
      <c r="U368" s="75">
        <v>0</v>
      </c>
      <c r="V368" s="75">
        <v>0</v>
      </c>
      <c r="W368" s="6">
        <v>0</v>
      </c>
    </row>
    <row r="369" spans="1:23" s="27" customFormat="1" ht="24.75" hidden="1" customHeight="1">
      <c r="A369" s="88">
        <v>328</v>
      </c>
      <c r="B369" s="7" t="s">
        <v>308</v>
      </c>
      <c r="C369" s="11">
        <f t="shared" si="34"/>
        <v>14443596.41</v>
      </c>
      <c r="D369" s="47">
        <v>295338.59000000003</v>
      </c>
      <c r="E369" s="6">
        <v>276554.23999999999</v>
      </c>
      <c r="F369" s="6">
        <v>1692276.94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8">
        <v>0</v>
      </c>
      <c r="M369" s="6">
        <v>0</v>
      </c>
      <c r="N369" s="75">
        <v>0</v>
      </c>
      <c r="O369" s="46">
        <v>0</v>
      </c>
      <c r="P369" s="75">
        <v>0</v>
      </c>
      <c r="Q369" s="46">
        <v>0</v>
      </c>
      <c r="R369" s="75">
        <v>0</v>
      </c>
      <c r="S369" s="6">
        <v>0</v>
      </c>
      <c r="T369" s="75">
        <v>4398.5</v>
      </c>
      <c r="U369" s="46">
        <v>12179426.640000001</v>
      </c>
      <c r="V369" s="75">
        <v>0</v>
      </c>
      <c r="W369" s="46">
        <v>0</v>
      </c>
    </row>
    <row r="370" spans="1:23" s="27" customFormat="1" ht="24.75" hidden="1" customHeight="1">
      <c r="A370" s="88">
        <v>329</v>
      </c>
      <c r="B370" s="7" t="s">
        <v>1242</v>
      </c>
      <c r="C370" s="11">
        <f t="shared" si="34"/>
        <v>8088605.7400000002</v>
      </c>
      <c r="D370" s="47">
        <v>137901.1</v>
      </c>
      <c r="E370" s="6">
        <v>150577.32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8">
        <v>5</v>
      </c>
      <c r="M370" s="6">
        <v>7800127.3200000003</v>
      </c>
      <c r="N370" s="75">
        <v>0</v>
      </c>
      <c r="O370" s="6">
        <v>0</v>
      </c>
      <c r="P370" s="75">
        <v>0</v>
      </c>
      <c r="Q370" s="6">
        <v>0</v>
      </c>
      <c r="R370" s="75">
        <v>0</v>
      </c>
      <c r="S370" s="6">
        <v>0</v>
      </c>
      <c r="T370" s="75">
        <v>0</v>
      </c>
      <c r="U370" s="75">
        <v>0</v>
      </c>
      <c r="V370" s="75">
        <v>0</v>
      </c>
      <c r="W370" s="6">
        <v>0</v>
      </c>
    </row>
    <row r="371" spans="1:23" s="27" customFormat="1" ht="24.75" hidden="1" customHeight="1">
      <c r="A371" s="88">
        <v>330</v>
      </c>
      <c r="B371" s="7" t="s">
        <v>309</v>
      </c>
      <c r="C371" s="11">
        <f t="shared" si="34"/>
        <v>16502847.119999999</v>
      </c>
      <c r="D371" s="47">
        <v>337125.12</v>
      </c>
      <c r="E371" s="6">
        <v>331354</v>
      </c>
      <c r="F371" s="6">
        <v>1470443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8">
        <v>0</v>
      </c>
      <c r="M371" s="6">
        <v>0</v>
      </c>
      <c r="N371" s="75">
        <v>1416.1</v>
      </c>
      <c r="O371" s="6">
        <v>5945974</v>
      </c>
      <c r="P371" s="75">
        <v>0</v>
      </c>
      <c r="Q371" s="6">
        <v>0</v>
      </c>
      <c r="R371" s="75">
        <v>0</v>
      </c>
      <c r="S371" s="6">
        <v>0</v>
      </c>
      <c r="T371" s="75">
        <v>2951.8</v>
      </c>
      <c r="U371" s="6">
        <v>8417951</v>
      </c>
      <c r="V371" s="75">
        <v>0</v>
      </c>
      <c r="W371" s="6">
        <v>0</v>
      </c>
    </row>
    <row r="372" spans="1:23" s="27" customFormat="1" ht="24.75" hidden="1" customHeight="1">
      <c r="A372" s="88">
        <v>331</v>
      </c>
      <c r="B372" s="7" t="s">
        <v>1253</v>
      </c>
      <c r="C372" s="11">
        <f t="shared" si="34"/>
        <v>247288.78</v>
      </c>
      <c r="D372" s="47">
        <v>5181.1000000000004</v>
      </c>
      <c r="E372" s="6">
        <v>0</v>
      </c>
      <c r="F372" s="6">
        <v>0</v>
      </c>
      <c r="G372" s="6">
        <v>0</v>
      </c>
      <c r="H372" s="6">
        <v>107869.31</v>
      </c>
      <c r="I372" s="6">
        <v>53934.65</v>
      </c>
      <c r="J372" s="6">
        <v>80303.72</v>
      </c>
      <c r="K372" s="6">
        <v>0</v>
      </c>
      <c r="L372" s="8">
        <v>0</v>
      </c>
      <c r="M372" s="6">
        <v>0</v>
      </c>
      <c r="N372" s="75">
        <v>0</v>
      </c>
      <c r="O372" s="6">
        <v>0</v>
      </c>
      <c r="P372" s="75">
        <v>0</v>
      </c>
      <c r="Q372" s="6">
        <v>0</v>
      </c>
      <c r="R372" s="75">
        <v>0</v>
      </c>
      <c r="S372" s="6">
        <v>0</v>
      </c>
      <c r="T372" s="75">
        <v>0</v>
      </c>
      <c r="U372" s="75">
        <v>0</v>
      </c>
      <c r="V372" s="75">
        <v>0</v>
      </c>
      <c r="W372" s="6">
        <v>0</v>
      </c>
    </row>
    <row r="373" spans="1:23" s="27" customFormat="1" ht="24.75" hidden="1" customHeight="1">
      <c r="A373" s="88">
        <v>332</v>
      </c>
      <c r="B373" s="7" t="s">
        <v>1237</v>
      </c>
      <c r="C373" s="11">
        <f t="shared" si="34"/>
        <v>1644969.69</v>
      </c>
      <c r="D373" s="47">
        <v>26527.39</v>
      </c>
      <c r="E373" s="6">
        <v>116245.34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8">
        <v>1</v>
      </c>
      <c r="M373" s="6">
        <v>1502196.96</v>
      </c>
      <c r="N373" s="75">
        <v>0</v>
      </c>
      <c r="O373" s="6">
        <v>0</v>
      </c>
      <c r="P373" s="75">
        <v>0</v>
      </c>
      <c r="Q373" s="6">
        <v>0</v>
      </c>
      <c r="R373" s="75">
        <v>0</v>
      </c>
      <c r="S373" s="6">
        <v>0</v>
      </c>
      <c r="T373" s="75">
        <v>0</v>
      </c>
      <c r="U373" s="75">
        <v>0</v>
      </c>
      <c r="V373" s="75">
        <v>0</v>
      </c>
      <c r="W373" s="6">
        <v>0</v>
      </c>
    </row>
    <row r="374" spans="1:23" s="27" customFormat="1" ht="24.75" hidden="1" customHeight="1">
      <c r="A374" s="88">
        <v>333</v>
      </c>
      <c r="B374" s="7" t="s">
        <v>1238</v>
      </c>
      <c r="C374" s="11">
        <f t="shared" si="34"/>
        <v>1659647.84</v>
      </c>
      <c r="D374" s="47">
        <v>26723.64</v>
      </c>
      <c r="E374" s="6">
        <v>119824.04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8">
        <v>1</v>
      </c>
      <c r="M374" s="6">
        <v>1513100.16</v>
      </c>
      <c r="N374" s="75">
        <v>0</v>
      </c>
      <c r="O374" s="6">
        <v>0</v>
      </c>
      <c r="P374" s="75">
        <v>0</v>
      </c>
      <c r="Q374" s="6">
        <v>0</v>
      </c>
      <c r="R374" s="75">
        <v>0</v>
      </c>
      <c r="S374" s="6">
        <v>0</v>
      </c>
      <c r="T374" s="75">
        <v>0</v>
      </c>
      <c r="U374" s="75">
        <v>0</v>
      </c>
      <c r="V374" s="75">
        <v>0</v>
      </c>
      <c r="W374" s="6">
        <v>0</v>
      </c>
    </row>
    <row r="375" spans="1:23" s="27" customFormat="1" ht="24.75" hidden="1" customHeight="1">
      <c r="A375" s="88">
        <v>334</v>
      </c>
      <c r="B375" s="7" t="s">
        <v>1241</v>
      </c>
      <c r="C375" s="11">
        <f t="shared" si="34"/>
        <v>3523232.8</v>
      </c>
      <c r="D375" s="47">
        <v>59257.17</v>
      </c>
      <c r="E375" s="6">
        <v>126037.17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8">
        <v>2</v>
      </c>
      <c r="M375" s="6">
        <v>3337938.46</v>
      </c>
      <c r="N375" s="75">
        <v>0</v>
      </c>
      <c r="O375" s="6">
        <v>0</v>
      </c>
      <c r="P375" s="75">
        <v>0</v>
      </c>
      <c r="Q375" s="6">
        <v>0</v>
      </c>
      <c r="R375" s="75">
        <v>0</v>
      </c>
      <c r="S375" s="6">
        <v>0</v>
      </c>
      <c r="T375" s="75">
        <v>0</v>
      </c>
      <c r="U375" s="75">
        <v>0</v>
      </c>
      <c r="V375" s="75">
        <v>0</v>
      </c>
      <c r="W375" s="6">
        <v>0</v>
      </c>
    </row>
    <row r="376" spans="1:23" s="27" customFormat="1" ht="24.75" hidden="1" customHeight="1">
      <c r="A376" s="88">
        <v>335</v>
      </c>
      <c r="B376" s="7" t="s">
        <v>311</v>
      </c>
      <c r="C376" s="11">
        <f t="shared" si="34"/>
        <v>4986477.26</v>
      </c>
      <c r="D376" s="47">
        <v>97632.12</v>
      </c>
      <c r="E376" s="6">
        <v>303179.88</v>
      </c>
      <c r="F376" s="6">
        <v>0</v>
      </c>
      <c r="G376" s="6">
        <v>472762.28</v>
      </c>
      <c r="H376" s="6">
        <v>358331.39</v>
      </c>
      <c r="I376" s="6">
        <v>179165.69</v>
      </c>
      <c r="J376" s="6">
        <v>256265.32</v>
      </c>
      <c r="K376" s="6">
        <v>0</v>
      </c>
      <c r="L376" s="8">
        <v>0</v>
      </c>
      <c r="M376" s="6">
        <v>0</v>
      </c>
      <c r="N376" s="75">
        <v>826.8</v>
      </c>
      <c r="O376" s="6">
        <v>3319140.58</v>
      </c>
      <c r="P376" s="75">
        <v>0</v>
      </c>
      <c r="Q376" s="6">
        <v>0</v>
      </c>
      <c r="R376" s="75">
        <v>0</v>
      </c>
      <c r="S376" s="6">
        <v>0</v>
      </c>
      <c r="T376" s="75">
        <v>0</v>
      </c>
      <c r="U376" s="75">
        <v>0</v>
      </c>
      <c r="V376" s="75">
        <v>0</v>
      </c>
      <c r="W376" s="6">
        <v>0</v>
      </c>
    </row>
    <row r="377" spans="1:23" s="27" customFormat="1" ht="24.75" hidden="1" customHeight="1">
      <c r="A377" s="88">
        <v>336</v>
      </c>
      <c r="B377" s="7" t="s">
        <v>312</v>
      </c>
      <c r="C377" s="11">
        <f t="shared" si="34"/>
        <v>6000515.4900000002</v>
      </c>
      <c r="D377" s="47">
        <v>113170.78</v>
      </c>
      <c r="E377" s="6">
        <v>571847.09</v>
      </c>
      <c r="F377" s="6">
        <v>0</v>
      </c>
      <c r="G377" s="6">
        <v>453459.84</v>
      </c>
      <c r="H377" s="6">
        <v>293956.09000000003</v>
      </c>
      <c r="I377" s="6">
        <v>146978.04999999999</v>
      </c>
      <c r="J377" s="6">
        <v>293494.32</v>
      </c>
      <c r="K377" s="6">
        <v>0</v>
      </c>
      <c r="L377" s="8">
        <v>0</v>
      </c>
      <c r="M377" s="6">
        <v>0</v>
      </c>
      <c r="N377" s="75">
        <v>792</v>
      </c>
      <c r="O377" s="6">
        <v>3322759.64</v>
      </c>
      <c r="P377" s="75">
        <v>605.6</v>
      </c>
      <c r="Q377" s="6">
        <v>804849.68</v>
      </c>
      <c r="R377" s="75">
        <v>0</v>
      </c>
      <c r="S377" s="6">
        <v>0</v>
      </c>
      <c r="T377" s="75">
        <v>0</v>
      </c>
      <c r="U377" s="75">
        <v>0</v>
      </c>
      <c r="V377" s="75">
        <v>0</v>
      </c>
      <c r="W377" s="6">
        <v>0</v>
      </c>
    </row>
    <row r="378" spans="1:23" s="27" customFormat="1" ht="24.75" hidden="1" customHeight="1">
      <c r="A378" s="88">
        <v>337</v>
      </c>
      <c r="B378" s="7" t="s">
        <v>159</v>
      </c>
      <c r="C378" s="11">
        <f t="shared" si="34"/>
        <v>1038689.81</v>
      </c>
      <c r="D378" s="47">
        <v>20061.89</v>
      </c>
      <c r="E378" s="6">
        <v>76344.820000000007</v>
      </c>
      <c r="F378" s="6">
        <v>0</v>
      </c>
      <c r="G378" s="6">
        <v>0</v>
      </c>
      <c r="H378" s="6">
        <v>288587.09000000003</v>
      </c>
      <c r="I378" s="6">
        <v>144293.54999999999</v>
      </c>
      <c r="J378" s="6">
        <v>509402.46</v>
      </c>
      <c r="K378" s="6">
        <v>0</v>
      </c>
      <c r="L378" s="8">
        <v>0</v>
      </c>
      <c r="M378" s="6">
        <v>0</v>
      </c>
      <c r="N378" s="75">
        <v>0</v>
      </c>
      <c r="O378" s="46">
        <v>0</v>
      </c>
      <c r="P378" s="75">
        <v>0</v>
      </c>
      <c r="Q378" s="46">
        <v>0</v>
      </c>
      <c r="R378" s="75">
        <v>0</v>
      </c>
      <c r="S378" s="46">
        <v>0</v>
      </c>
      <c r="T378" s="75">
        <v>0</v>
      </c>
      <c r="U378" s="75">
        <v>0</v>
      </c>
      <c r="V378" s="75">
        <v>0</v>
      </c>
      <c r="W378" s="46">
        <v>0</v>
      </c>
    </row>
    <row r="379" spans="1:23" s="27" customFormat="1" ht="24.75" hidden="1" customHeight="1">
      <c r="A379" s="88">
        <v>338</v>
      </c>
      <c r="B379" s="7" t="s">
        <v>313</v>
      </c>
      <c r="C379" s="11">
        <f t="shared" si="34"/>
        <v>7431509.4299999997</v>
      </c>
      <c r="D379" s="47">
        <v>149887.25</v>
      </c>
      <c r="E379" s="6">
        <v>241595.86</v>
      </c>
      <c r="F379" s="6">
        <v>0</v>
      </c>
      <c r="G379" s="6">
        <v>3764438.36</v>
      </c>
      <c r="H379" s="6">
        <v>1050854.8999999999</v>
      </c>
      <c r="I379" s="6">
        <v>469536.16</v>
      </c>
      <c r="J379" s="6">
        <v>396025.7</v>
      </c>
      <c r="K379" s="6">
        <v>0</v>
      </c>
      <c r="L379" s="8">
        <v>0</v>
      </c>
      <c r="M379" s="6">
        <v>0</v>
      </c>
      <c r="N379" s="75">
        <v>0</v>
      </c>
      <c r="O379" s="46">
        <v>0</v>
      </c>
      <c r="P379" s="75">
        <v>840</v>
      </c>
      <c r="Q379" s="46">
        <v>1359171.2</v>
      </c>
      <c r="R379" s="75">
        <v>0</v>
      </c>
      <c r="S379" s="46">
        <v>0</v>
      </c>
      <c r="T379" s="75">
        <v>0</v>
      </c>
      <c r="U379" s="75">
        <v>0</v>
      </c>
      <c r="V379" s="75">
        <v>0</v>
      </c>
      <c r="W379" s="46">
        <v>0</v>
      </c>
    </row>
    <row r="380" spans="1:23" s="27" customFormat="1" ht="24.75" hidden="1" customHeight="1">
      <c r="A380" s="88">
        <v>339</v>
      </c>
      <c r="B380" s="7" t="s">
        <v>1439</v>
      </c>
      <c r="C380" s="11">
        <f t="shared" si="34"/>
        <v>2387483.46</v>
      </c>
      <c r="D380" s="47">
        <v>45098.04</v>
      </c>
      <c r="E380" s="6">
        <v>235000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8">
        <v>0</v>
      </c>
      <c r="M380" s="6">
        <v>0</v>
      </c>
      <c r="N380" s="75">
        <v>0</v>
      </c>
      <c r="O380" s="46">
        <v>0</v>
      </c>
      <c r="P380" s="75">
        <v>0</v>
      </c>
      <c r="Q380" s="46">
        <v>0</v>
      </c>
      <c r="R380" s="75">
        <v>0</v>
      </c>
      <c r="S380" s="46">
        <v>0</v>
      </c>
      <c r="T380" s="75">
        <v>714.15</v>
      </c>
      <c r="U380" s="46">
        <v>2107385.42</v>
      </c>
      <c r="V380" s="75">
        <v>0</v>
      </c>
      <c r="W380" s="46">
        <v>0</v>
      </c>
    </row>
    <row r="381" spans="1:23" s="27" customFormat="1" ht="24.75" hidden="1" customHeight="1">
      <c r="A381" s="88">
        <v>340</v>
      </c>
      <c r="B381" s="7" t="s">
        <v>1482</v>
      </c>
      <c r="C381" s="11">
        <f t="shared" si="34"/>
        <v>3270333.42</v>
      </c>
      <c r="D381" s="47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8">
        <v>0</v>
      </c>
      <c r="M381" s="6">
        <v>0</v>
      </c>
      <c r="N381" s="75">
        <v>0</v>
      </c>
      <c r="O381" s="46">
        <v>0</v>
      </c>
      <c r="P381" s="75">
        <v>0</v>
      </c>
      <c r="Q381" s="46">
        <v>0</v>
      </c>
      <c r="R381" s="75">
        <v>0</v>
      </c>
      <c r="S381" s="46">
        <v>0</v>
      </c>
      <c r="T381" s="75">
        <v>9676.7999999999993</v>
      </c>
      <c r="U381" s="46">
        <v>3270333.42</v>
      </c>
      <c r="V381" s="75">
        <v>0</v>
      </c>
      <c r="W381" s="46">
        <v>0</v>
      </c>
    </row>
    <row r="382" spans="1:23" s="27" customFormat="1" ht="24.75" hidden="1" customHeight="1">
      <c r="A382" s="88">
        <v>341</v>
      </c>
      <c r="B382" s="7" t="s">
        <v>83</v>
      </c>
      <c r="C382" s="11">
        <f t="shared" si="34"/>
        <v>1225614.03</v>
      </c>
      <c r="D382" s="47">
        <v>23385.19</v>
      </c>
      <c r="E382" s="6">
        <v>103854.16</v>
      </c>
      <c r="F382" s="6">
        <v>1098374.68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8">
        <v>0</v>
      </c>
      <c r="M382" s="6">
        <v>0</v>
      </c>
      <c r="N382" s="75">
        <v>0</v>
      </c>
      <c r="O382" s="46">
        <v>0</v>
      </c>
      <c r="P382" s="75">
        <v>0</v>
      </c>
      <c r="Q382" s="46">
        <v>0</v>
      </c>
      <c r="R382" s="75">
        <v>0</v>
      </c>
      <c r="S382" s="46">
        <v>0</v>
      </c>
      <c r="T382" s="75">
        <v>0</v>
      </c>
      <c r="U382" s="75">
        <v>0</v>
      </c>
      <c r="V382" s="75">
        <v>0</v>
      </c>
      <c r="W382" s="46">
        <v>0</v>
      </c>
    </row>
    <row r="383" spans="1:23" s="27" customFormat="1" ht="24.75" hidden="1" customHeight="1">
      <c r="A383" s="88">
        <v>342</v>
      </c>
      <c r="B383" s="7" t="s">
        <v>161</v>
      </c>
      <c r="C383" s="11">
        <f t="shared" si="34"/>
        <v>3314061.07</v>
      </c>
      <c r="D383" s="47">
        <v>66057.97</v>
      </c>
      <c r="E383" s="6">
        <v>145338.23999999999</v>
      </c>
      <c r="F383" s="6">
        <v>3102664.86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8">
        <v>0</v>
      </c>
      <c r="M383" s="6">
        <v>0</v>
      </c>
      <c r="N383" s="75">
        <v>0</v>
      </c>
      <c r="O383" s="46">
        <v>0</v>
      </c>
      <c r="P383" s="75">
        <v>0</v>
      </c>
      <c r="Q383" s="46">
        <v>0</v>
      </c>
      <c r="R383" s="75">
        <v>0</v>
      </c>
      <c r="S383" s="46">
        <v>0</v>
      </c>
      <c r="T383" s="75">
        <v>0</v>
      </c>
      <c r="U383" s="75">
        <v>0</v>
      </c>
      <c r="V383" s="75">
        <v>0</v>
      </c>
      <c r="W383" s="46">
        <v>0</v>
      </c>
    </row>
    <row r="384" spans="1:23" s="27" customFormat="1" ht="24.75" hidden="1" customHeight="1">
      <c r="A384" s="88">
        <v>343</v>
      </c>
      <c r="B384" s="7" t="s">
        <v>437</v>
      </c>
      <c r="C384" s="11">
        <f t="shared" si="34"/>
        <v>9047188.4000000004</v>
      </c>
      <c r="D384" s="47">
        <v>184738.22</v>
      </c>
      <c r="E384" s="6">
        <v>185514.88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8">
        <v>0</v>
      </c>
      <c r="M384" s="6">
        <v>0</v>
      </c>
      <c r="N384" s="75">
        <v>0</v>
      </c>
      <c r="O384" s="6">
        <v>0</v>
      </c>
      <c r="P384" s="75">
        <v>0</v>
      </c>
      <c r="Q384" s="6">
        <v>0</v>
      </c>
      <c r="R384" s="75">
        <v>0</v>
      </c>
      <c r="S384" s="6">
        <v>0</v>
      </c>
      <c r="T384" s="75">
        <v>3084.7</v>
      </c>
      <c r="U384" s="75">
        <v>8676935.3000000007</v>
      </c>
      <c r="V384" s="75">
        <v>0</v>
      </c>
      <c r="W384" s="6">
        <v>0</v>
      </c>
    </row>
    <row r="385" spans="1:23" s="27" customFormat="1" ht="24.75" hidden="1" customHeight="1">
      <c r="A385" s="88">
        <v>344</v>
      </c>
      <c r="B385" s="7" t="s">
        <v>162</v>
      </c>
      <c r="C385" s="11">
        <f t="shared" si="34"/>
        <v>3300122.26</v>
      </c>
      <c r="D385" s="47">
        <v>65758.78</v>
      </c>
      <c r="E385" s="6">
        <v>145751.24</v>
      </c>
      <c r="F385" s="6">
        <v>3088612.24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8">
        <v>0</v>
      </c>
      <c r="M385" s="6">
        <v>0</v>
      </c>
      <c r="N385" s="75">
        <v>0</v>
      </c>
      <c r="O385" s="46">
        <v>0</v>
      </c>
      <c r="P385" s="75">
        <v>0</v>
      </c>
      <c r="Q385" s="46">
        <v>0</v>
      </c>
      <c r="R385" s="75">
        <v>0</v>
      </c>
      <c r="S385" s="46">
        <v>0</v>
      </c>
      <c r="T385" s="75">
        <v>0</v>
      </c>
      <c r="U385" s="75">
        <v>0</v>
      </c>
      <c r="V385" s="75">
        <v>0</v>
      </c>
      <c r="W385" s="46">
        <v>0</v>
      </c>
    </row>
    <row r="386" spans="1:23" s="27" customFormat="1" ht="24.75" hidden="1" customHeight="1">
      <c r="A386" s="88">
        <v>345</v>
      </c>
      <c r="B386" s="7" t="s">
        <v>438</v>
      </c>
      <c r="C386" s="11">
        <f t="shared" si="34"/>
        <v>7792091.2999999998</v>
      </c>
      <c r="D386" s="47">
        <v>161628.38</v>
      </c>
      <c r="E386" s="6">
        <v>371810.92</v>
      </c>
      <c r="F386" s="6">
        <v>950396.78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8">
        <v>0</v>
      </c>
      <c r="M386" s="6">
        <v>0</v>
      </c>
      <c r="N386" s="75">
        <v>1333.1</v>
      </c>
      <c r="O386" s="6">
        <v>6308255.2199999997</v>
      </c>
      <c r="P386" s="75">
        <v>0</v>
      </c>
      <c r="Q386" s="6">
        <v>0</v>
      </c>
      <c r="R386" s="75">
        <v>0</v>
      </c>
      <c r="S386" s="6">
        <v>0</v>
      </c>
      <c r="T386" s="75">
        <v>0</v>
      </c>
      <c r="U386" s="75">
        <v>0</v>
      </c>
      <c r="V386" s="75">
        <v>0</v>
      </c>
      <c r="W386" s="6">
        <v>0</v>
      </c>
    </row>
    <row r="387" spans="1:23" s="27" customFormat="1" ht="24.75" hidden="1" customHeight="1">
      <c r="A387" s="88">
        <v>346</v>
      </c>
      <c r="B387" s="7" t="s">
        <v>129</v>
      </c>
      <c r="C387" s="11">
        <f t="shared" si="34"/>
        <v>1703197.9</v>
      </c>
      <c r="D387" s="47">
        <v>33699.68</v>
      </c>
      <c r="E387" s="6">
        <v>88072.84</v>
      </c>
      <c r="F387" s="6">
        <v>1581425.38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8">
        <v>0</v>
      </c>
      <c r="M387" s="6">
        <v>0</v>
      </c>
      <c r="N387" s="75">
        <v>0</v>
      </c>
      <c r="O387" s="46">
        <v>0</v>
      </c>
      <c r="P387" s="75">
        <v>0</v>
      </c>
      <c r="Q387" s="46">
        <v>0</v>
      </c>
      <c r="R387" s="75">
        <v>0</v>
      </c>
      <c r="S387" s="46">
        <v>0</v>
      </c>
      <c r="T387" s="75">
        <v>0</v>
      </c>
      <c r="U387" s="75">
        <v>0</v>
      </c>
      <c r="V387" s="75">
        <v>0</v>
      </c>
      <c r="W387" s="46">
        <v>0</v>
      </c>
    </row>
    <row r="388" spans="1:23" s="27" customFormat="1" ht="24.75" hidden="1" customHeight="1">
      <c r="A388" s="88">
        <v>347</v>
      </c>
      <c r="B388" s="7" t="s">
        <v>314</v>
      </c>
      <c r="C388" s="11">
        <f t="shared" si="34"/>
        <v>15502274.9</v>
      </c>
      <c r="D388" s="47">
        <v>310558.42</v>
      </c>
      <c r="E388" s="6">
        <v>605153.56000000006</v>
      </c>
      <c r="F388" s="6">
        <v>1321412.3799999999</v>
      </c>
      <c r="G388" s="6">
        <v>4084311.58</v>
      </c>
      <c r="H388" s="6">
        <v>1602536.76</v>
      </c>
      <c r="I388" s="6">
        <v>801268.38</v>
      </c>
      <c r="J388" s="6">
        <v>1132070.76</v>
      </c>
      <c r="K388" s="6">
        <v>0</v>
      </c>
      <c r="L388" s="8">
        <v>0</v>
      </c>
      <c r="M388" s="6">
        <v>0</v>
      </c>
      <c r="N388" s="75">
        <v>1340</v>
      </c>
      <c r="O388" s="6">
        <v>5644963.0599999996</v>
      </c>
      <c r="P388" s="75">
        <v>0</v>
      </c>
      <c r="Q388" s="6">
        <v>0</v>
      </c>
      <c r="R388" s="75">
        <v>0</v>
      </c>
      <c r="S388" s="6">
        <v>0</v>
      </c>
      <c r="T388" s="75">
        <v>0</v>
      </c>
      <c r="U388" s="75">
        <v>0</v>
      </c>
      <c r="V388" s="75">
        <v>0</v>
      </c>
      <c r="W388" s="6">
        <v>0</v>
      </c>
    </row>
    <row r="389" spans="1:23" s="27" customFormat="1" ht="24.75" hidden="1" customHeight="1">
      <c r="A389" s="88">
        <v>348</v>
      </c>
      <c r="B389" s="7" t="s">
        <v>315</v>
      </c>
      <c r="C389" s="11">
        <f t="shared" si="34"/>
        <v>4018040.38</v>
      </c>
      <c r="D389" s="47">
        <v>81900.22</v>
      </c>
      <c r="E389" s="6">
        <v>89383.82</v>
      </c>
      <c r="F389" s="6">
        <v>0</v>
      </c>
      <c r="G389" s="6">
        <v>3846756.34</v>
      </c>
      <c r="H389" s="6">
        <v>0</v>
      </c>
      <c r="I389" s="6">
        <v>0</v>
      </c>
      <c r="J389" s="6">
        <v>0</v>
      </c>
      <c r="K389" s="6">
        <v>0</v>
      </c>
      <c r="L389" s="8">
        <v>0</v>
      </c>
      <c r="M389" s="6">
        <v>0</v>
      </c>
      <c r="N389" s="75">
        <v>0</v>
      </c>
      <c r="O389" s="46">
        <v>0</v>
      </c>
      <c r="P389" s="75">
        <v>0</v>
      </c>
      <c r="Q389" s="46">
        <v>0</v>
      </c>
      <c r="R389" s="75">
        <v>0</v>
      </c>
      <c r="S389" s="46">
        <v>0</v>
      </c>
      <c r="T389" s="75">
        <v>0</v>
      </c>
      <c r="U389" s="75">
        <v>0</v>
      </c>
      <c r="V389" s="75">
        <v>0</v>
      </c>
      <c r="W389" s="46">
        <v>0</v>
      </c>
    </row>
    <row r="390" spans="1:23" s="27" customFormat="1" ht="24.75" hidden="1" customHeight="1">
      <c r="A390" s="88">
        <v>349</v>
      </c>
      <c r="B390" s="7" t="s">
        <v>316</v>
      </c>
      <c r="C390" s="11">
        <f t="shared" si="34"/>
        <v>14668359.470000001</v>
      </c>
      <c r="D390" s="47">
        <v>298385.55</v>
      </c>
      <c r="E390" s="6">
        <v>355156.4</v>
      </c>
      <c r="F390" s="6">
        <v>1297234.18</v>
      </c>
      <c r="G390" s="6">
        <v>6865048.8399999999</v>
      </c>
      <c r="H390" s="6">
        <v>729879.95</v>
      </c>
      <c r="I390" s="6">
        <v>1459759.91</v>
      </c>
      <c r="J390" s="6">
        <v>1042369.52</v>
      </c>
      <c r="K390" s="6">
        <v>0</v>
      </c>
      <c r="L390" s="8">
        <v>0</v>
      </c>
      <c r="M390" s="6">
        <v>0</v>
      </c>
      <c r="N390" s="75">
        <v>0</v>
      </c>
      <c r="O390" s="46">
        <v>0</v>
      </c>
      <c r="P390" s="75">
        <v>1046</v>
      </c>
      <c r="Q390" s="46">
        <v>2620525.12</v>
      </c>
      <c r="R390" s="75">
        <v>0</v>
      </c>
      <c r="S390" s="46">
        <v>0</v>
      </c>
      <c r="T390" s="75">
        <v>0</v>
      </c>
      <c r="U390" s="75">
        <v>0</v>
      </c>
      <c r="V390" s="75">
        <v>0</v>
      </c>
      <c r="W390" s="46">
        <v>0</v>
      </c>
    </row>
    <row r="391" spans="1:23" s="27" customFormat="1" ht="24.75" hidden="1" customHeight="1">
      <c r="A391" s="88">
        <v>350</v>
      </c>
      <c r="B391" s="7" t="s">
        <v>317</v>
      </c>
      <c r="C391" s="11">
        <f t="shared" si="34"/>
        <v>6308024.8499999996</v>
      </c>
      <c r="D391" s="47">
        <v>125347.59</v>
      </c>
      <c r="E391" s="6">
        <v>295248.98</v>
      </c>
      <c r="F391" s="6">
        <v>909765.84</v>
      </c>
      <c r="G391" s="6">
        <v>3221319.76</v>
      </c>
      <c r="H391" s="6">
        <v>800437.27</v>
      </c>
      <c r="I391" s="6">
        <v>400218.63</v>
      </c>
      <c r="J391" s="6">
        <v>555686.78</v>
      </c>
      <c r="K391" s="6">
        <v>0</v>
      </c>
      <c r="L391" s="8">
        <v>0</v>
      </c>
      <c r="M391" s="6">
        <v>0</v>
      </c>
      <c r="N391" s="75">
        <v>0</v>
      </c>
      <c r="O391" s="46">
        <v>0</v>
      </c>
      <c r="P391" s="75">
        <v>0</v>
      </c>
      <c r="Q391" s="46">
        <v>0</v>
      </c>
      <c r="R391" s="75">
        <v>0</v>
      </c>
      <c r="S391" s="46">
        <v>0</v>
      </c>
      <c r="T391" s="75">
        <v>0</v>
      </c>
      <c r="U391" s="75">
        <v>0</v>
      </c>
      <c r="V391" s="75">
        <v>0</v>
      </c>
      <c r="W391" s="46">
        <v>0</v>
      </c>
    </row>
    <row r="392" spans="1:23" s="27" customFormat="1" ht="24.75" hidden="1" customHeight="1">
      <c r="A392" s="88">
        <v>351</v>
      </c>
      <c r="B392" s="7" t="s">
        <v>318</v>
      </c>
      <c r="C392" s="11">
        <f t="shared" si="34"/>
        <v>9361758.8499999996</v>
      </c>
      <c r="D392" s="47">
        <v>182739.45</v>
      </c>
      <c r="E392" s="6">
        <v>595963.72</v>
      </c>
      <c r="F392" s="6">
        <v>1336666.24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8">
        <v>0</v>
      </c>
      <c r="M392" s="6">
        <v>0</v>
      </c>
      <c r="N392" s="75">
        <v>1332.5</v>
      </c>
      <c r="O392" s="6">
        <v>5497641.2400000002</v>
      </c>
      <c r="P392" s="75">
        <v>0</v>
      </c>
      <c r="Q392" s="6">
        <v>0</v>
      </c>
      <c r="R392" s="75">
        <v>0</v>
      </c>
      <c r="S392" s="46">
        <v>0</v>
      </c>
      <c r="T392" s="75">
        <v>2510.6999999999998</v>
      </c>
      <c r="U392" s="6">
        <v>1748748.2</v>
      </c>
      <c r="V392" s="75">
        <v>0</v>
      </c>
      <c r="W392" s="6">
        <v>0</v>
      </c>
    </row>
    <row r="393" spans="1:23" s="27" customFormat="1" ht="24.75" hidden="1" customHeight="1">
      <c r="A393" s="88">
        <v>352</v>
      </c>
      <c r="B393" s="7" t="s">
        <v>319</v>
      </c>
      <c r="C393" s="11">
        <f t="shared" si="34"/>
        <v>11977262.630000001</v>
      </c>
      <c r="D393" s="47">
        <v>242154.37</v>
      </c>
      <c r="E393" s="6">
        <v>361403.32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8">
        <v>0</v>
      </c>
      <c r="M393" s="6">
        <v>0</v>
      </c>
      <c r="N393" s="75">
        <v>905.6</v>
      </c>
      <c r="O393" s="6">
        <v>4197768.58</v>
      </c>
      <c r="P393" s="75">
        <v>0</v>
      </c>
      <c r="Q393" s="6">
        <v>0</v>
      </c>
      <c r="R393" s="75">
        <v>0</v>
      </c>
      <c r="S393" s="6">
        <v>0</v>
      </c>
      <c r="T393" s="75">
        <v>2860</v>
      </c>
      <c r="U393" s="75">
        <v>7175936.3600000003</v>
      </c>
      <c r="V393" s="75">
        <v>0</v>
      </c>
      <c r="W393" s="6">
        <v>0</v>
      </c>
    </row>
    <row r="394" spans="1:23" s="27" customFormat="1" ht="24.75" hidden="1" customHeight="1">
      <c r="A394" s="88">
        <v>353</v>
      </c>
      <c r="B394" s="7" t="s">
        <v>320</v>
      </c>
      <c r="C394" s="11">
        <f t="shared" si="34"/>
        <v>11870293.23</v>
      </c>
      <c r="D394" s="47">
        <v>239928.77</v>
      </c>
      <c r="E394" s="6">
        <v>361193.36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8">
        <v>0</v>
      </c>
      <c r="M394" s="6">
        <v>0</v>
      </c>
      <c r="N394" s="75">
        <v>904.2</v>
      </c>
      <c r="O394" s="6">
        <v>4270466.0199999996</v>
      </c>
      <c r="P394" s="75">
        <v>0</v>
      </c>
      <c r="Q394" s="6">
        <v>0</v>
      </c>
      <c r="R394" s="75">
        <v>0</v>
      </c>
      <c r="S394" s="6">
        <v>0</v>
      </c>
      <c r="T394" s="75">
        <v>3100</v>
      </c>
      <c r="U394" s="75">
        <v>6998705.0800000001</v>
      </c>
      <c r="V394" s="75">
        <v>0</v>
      </c>
      <c r="W394" s="6">
        <v>0</v>
      </c>
    </row>
    <row r="395" spans="1:23" s="27" customFormat="1" ht="24.75" hidden="1" customHeight="1">
      <c r="A395" s="88">
        <v>354</v>
      </c>
      <c r="B395" s="7" t="s">
        <v>321</v>
      </c>
      <c r="C395" s="11">
        <f t="shared" si="34"/>
        <v>5479217.6299999999</v>
      </c>
      <c r="D395" s="47">
        <v>109137.06</v>
      </c>
      <c r="E395" s="6">
        <v>244041.39</v>
      </c>
      <c r="F395" s="6">
        <v>1206061.48</v>
      </c>
      <c r="G395" s="6">
        <v>3919977.7</v>
      </c>
      <c r="H395" s="6">
        <v>0</v>
      </c>
      <c r="I395" s="6">
        <v>0</v>
      </c>
      <c r="J395" s="6">
        <v>0</v>
      </c>
      <c r="K395" s="6">
        <v>0</v>
      </c>
      <c r="L395" s="8">
        <v>0</v>
      </c>
      <c r="M395" s="6">
        <v>0</v>
      </c>
      <c r="N395" s="75">
        <v>0</v>
      </c>
      <c r="O395" s="46">
        <v>0</v>
      </c>
      <c r="P395" s="75">
        <v>0</v>
      </c>
      <c r="Q395" s="46">
        <v>0</v>
      </c>
      <c r="R395" s="75">
        <v>0</v>
      </c>
      <c r="S395" s="46">
        <v>0</v>
      </c>
      <c r="T395" s="75">
        <v>0</v>
      </c>
      <c r="U395" s="75">
        <v>0</v>
      </c>
      <c r="V395" s="75">
        <v>0</v>
      </c>
      <c r="W395" s="46">
        <v>0</v>
      </c>
    </row>
    <row r="396" spans="1:23" s="27" customFormat="1" ht="24.75" hidden="1" customHeight="1">
      <c r="A396" s="88">
        <v>355</v>
      </c>
      <c r="B396" s="7" t="s">
        <v>322</v>
      </c>
      <c r="C396" s="11">
        <f t="shared" ref="C396:C427" si="35">ROUND(SUM(D396+E396+F396+G396+H396+I396+J396+K396+M396+O396+Q396+S396+U396+W396),2)</f>
        <v>4901564.21</v>
      </c>
      <c r="D396" s="47">
        <v>96887.56</v>
      </c>
      <c r="E396" s="6">
        <v>253828.47</v>
      </c>
      <c r="F396" s="6">
        <v>431136.6</v>
      </c>
      <c r="G396" s="6">
        <v>4119711.58</v>
      </c>
      <c r="H396" s="6">
        <v>0</v>
      </c>
      <c r="I396" s="6">
        <v>0</v>
      </c>
      <c r="J396" s="6">
        <v>0</v>
      </c>
      <c r="K396" s="6">
        <v>0</v>
      </c>
      <c r="L396" s="8">
        <v>0</v>
      </c>
      <c r="M396" s="6">
        <v>0</v>
      </c>
      <c r="N396" s="75">
        <v>0</v>
      </c>
      <c r="O396" s="46">
        <v>0</v>
      </c>
      <c r="P396" s="75">
        <v>0</v>
      </c>
      <c r="Q396" s="46">
        <v>0</v>
      </c>
      <c r="R396" s="75">
        <v>0</v>
      </c>
      <c r="S396" s="46">
        <v>0</v>
      </c>
      <c r="T396" s="75">
        <v>0</v>
      </c>
      <c r="U396" s="75">
        <v>0</v>
      </c>
      <c r="V396" s="75">
        <v>0</v>
      </c>
      <c r="W396" s="46">
        <v>0</v>
      </c>
    </row>
    <row r="397" spans="1:23" s="27" customFormat="1" ht="24.75" hidden="1" customHeight="1">
      <c r="A397" s="88">
        <v>356</v>
      </c>
      <c r="B397" s="7" t="s">
        <v>323</v>
      </c>
      <c r="C397" s="11">
        <f t="shared" si="35"/>
        <v>7438890.4000000004</v>
      </c>
      <c r="D397" s="47">
        <v>148893.59</v>
      </c>
      <c r="E397" s="6">
        <v>296640.67</v>
      </c>
      <c r="F397" s="6">
        <v>0</v>
      </c>
      <c r="G397" s="6">
        <v>3880640.04</v>
      </c>
      <c r="H397" s="6">
        <v>1886736.22</v>
      </c>
      <c r="I397" s="6">
        <v>612743.31999999995</v>
      </c>
      <c r="J397" s="6">
        <v>613236.56000000006</v>
      </c>
      <c r="K397" s="6">
        <v>0</v>
      </c>
      <c r="L397" s="8">
        <v>0</v>
      </c>
      <c r="M397" s="6">
        <v>0</v>
      </c>
      <c r="N397" s="75">
        <v>0</v>
      </c>
      <c r="O397" s="46">
        <v>0</v>
      </c>
      <c r="P397" s="75">
        <v>0</v>
      </c>
      <c r="Q397" s="46">
        <v>0</v>
      </c>
      <c r="R397" s="75">
        <v>0</v>
      </c>
      <c r="S397" s="46">
        <v>0</v>
      </c>
      <c r="T397" s="75">
        <v>0</v>
      </c>
      <c r="U397" s="75">
        <v>0</v>
      </c>
      <c r="V397" s="75">
        <v>0</v>
      </c>
      <c r="W397" s="46">
        <v>0</v>
      </c>
    </row>
    <row r="398" spans="1:23" s="27" customFormat="1" ht="24.75" hidden="1" customHeight="1">
      <c r="A398" s="88">
        <v>357</v>
      </c>
      <c r="B398" s="7" t="s">
        <v>324</v>
      </c>
      <c r="C398" s="11">
        <f t="shared" si="35"/>
        <v>4841432.82</v>
      </c>
      <c r="D398" s="47">
        <v>94495.78</v>
      </c>
      <c r="E398" s="6">
        <v>308581.8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8">
        <v>0</v>
      </c>
      <c r="M398" s="6">
        <v>0</v>
      </c>
      <c r="N398" s="75">
        <v>648.5</v>
      </c>
      <c r="O398" s="6">
        <v>4438355.24</v>
      </c>
      <c r="P398" s="75">
        <v>0</v>
      </c>
      <c r="Q398" s="6">
        <v>0</v>
      </c>
      <c r="R398" s="75">
        <v>0</v>
      </c>
      <c r="S398" s="6">
        <v>0</v>
      </c>
      <c r="T398" s="75">
        <v>0</v>
      </c>
      <c r="U398" s="75">
        <v>0</v>
      </c>
      <c r="V398" s="75">
        <v>0</v>
      </c>
      <c r="W398" s="6">
        <v>0</v>
      </c>
    </row>
    <row r="399" spans="1:23" s="27" customFormat="1" ht="24.75" hidden="1" customHeight="1">
      <c r="A399" s="88">
        <v>358</v>
      </c>
      <c r="B399" s="7" t="s">
        <v>325</v>
      </c>
      <c r="C399" s="11">
        <f t="shared" si="35"/>
        <v>10101211.720000001</v>
      </c>
      <c r="D399" s="47">
        <v>205138.18</v>
      </c>
      <c r="E399" s="6">
        <v>260975.88</v>
      </c>
      <c r="F399" s="6">
        <v>1995916.9</v>
      </c>
      <c r="G399" s="6">
        <v>0</v>
      </c>
      <c r="H399" s="6">
        <v>3330964.57</v>
      </c>
      <c r="I399" s="6">
        <v>1665482.29</v>
      </c>
      <c r="J399" s="6">
        <v>2642733.9</v>
      </c>
      <c r="K399" s="6">
        <v>0</v>
      </c>
      <c r="L399" s="8">
        <v>0</v>
      </c>
      <c r="M399" s="6">
        <v>0</v>
      </c>
      <c r="N399" s="75">
        <v>0</v>
      </c>
      <c r="O399" s="46">
        <v>0</v>
      </c>
      <c r="P399" s="75">
        <v>0</v>
      </c>
      <c r="Q399" s="46">
        <v>0</v>
      </c>
      <c r="R399" s="75">
        <v>0</v>
      </c>
      <c r="S399" s="46">
        <v>0</v>
      </c>
      <c r="T399" s="75">
        <v>0</v>
      </c>
      <c r="U399" s="75">
        <v>0</v>
      </c>
      <c r="V399" s="75">
        <v>0</v>
      </c>
      <c r="W399" s="46">
        <v>0</v>
      </c>
    </row>
    <row r="400" spans="1:23" s="27" customFormat="1" ht="24.75" hidden="1" customHeight="1">
      <c r="A400" s="88">
        <v>359</v>
      </c>
      <c r="B400" s="7" t="s">
        <v>326</v>
      </c>
      <c r="C400" s="11">
        <f t="shared" si="35"/>
        <v>22343176.07</v>
      </c>
      <c r="D400" s="47">
        <v>454141.85</v>
      </c>
      <c r="E400" s="6">
        <v>558529.4</v>
      </c>
      <c r="F400" s="6">
        <v>1606959.4</v>
      </c>
      <c r="G400" s="6">
        <v>2172754.06</v>
      </c>
      <c r="H400" s="6">
        <v>2636618.75</v>
      </c>
      <c r="I400" s="6">
        <v>1318309.3700000001</v>
      </c>
      <c r="J400" s="6">
        <v>1883407.44</v>
      </c>
      <c r="K400" s="6">
        <v>0</v>
      </c>
      <c r="L400" s="8">
        <v>0</v>
      </c>
      <c r="M400" s="6">
        <v>0</v>
      </c>
      <c r="N400" s="75">
        <v>0</v>
      </c>
      <c r="O400" s="46">
        <v>0</v>
      </c>
      <c r="P400" s="75">
        <v>0</v>
      </c>
      <c r="Q400" s="46">
        <v>0</v>
      </c>
      <c r="R400" s="75">
        <v>0</v>
      </c>
      <c r="S400" s="46">
        <v>0</v>
      </c>
      <c r="T400" s="75">
        <v>3985.8</v>
      </c>
      <c r="U400" s="6">
        <v>11712455.800000001</v>
      </c>
      <c r="V400" s="75">
        <v>0</v>
      </c>
      <c r="W400" s="46">
        <v>0</v>
      </c>
    </row>
    <row r="401" spans="1:23" s="27" customFormat="1" ht="24.75" hidden="1" customHeight="1">
      <c r="A401" s="88">
        <v>360</v>
      </c>
      <c r="B401" s="7" t="s">
        <v>327</v>
      </c>
      <c r="C401" s="11">
        <f t="shared" si="35"/>
        <v>31872363.210000001</v>
      </c>
      <c r="D401" s="47">
        <v>634113.47</v>
      </c>
      <c r="E401" s="6">
        <v>1454691.02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8">
        <v>0</v>
      </c>
      <c r="M401" s="6">
        <v>0</v>
      </c>
      <c r="N401" s="75">
        <v>2408.5</v>
      </c>
      <c r="O401" s="46">
        <v>10089756.380000001</v>
      </c>
      <c r="P401" s="75">
        <v>0</v>
      </c>
      <c r="Q401" s="46">
        <v>0</v>
      </c>
      <c r="R401" s="75">
        <v>0</v>
      </c>
      <c r="S401" s="46">
        <v>0</v>
      </c>
      <c r="T401" s="75">
        <v>7100.4</v>
      </c>
      <c r="U401" s="6">
        <v>19693802.34</v>
      </c>
      <c r="V401" s="75">
        <v>0</v>
      </c>
      <c r="W401" s="46">
        <v>0</v>
      </c>
    </row>
    <row r="402" spans="1:23" s="27" customFormat="1" ht="24.75" hidden="1" customHeight="1">
      <c r="A402" s="88">
        <v>361</v>
      </c>
      <c r="B402" s="7" t="s">
        <v>328</v>
      </c>
      <c r="C402" s="11">
        <f t="shared" si="35"/>
        <v>10851565.890000001</v>
      </c>
      <c r="D402" s="47">
        <v>213775.03</v>
      </c>
      <c r="E402" s="6">
        <v>597030.43999999994</v>
      </c>
      <c r="F402" s="6">
        <v>973345.42</v>
      </c>
      <c r="G402" s="6">
        <v>2718703.48</v>
      </c>
      <c r="H402" s="6">
        <v>895968.1</v>
      </c>
      <c r="I402" s="6">
        <v>438595.38</v>
      </c>
      <c r="J402" s="6">
        <v>568233.72</v>
      </c>
      <c r="K402" s="6">
        <v>0</v>
      </c>
      <c r="L402" s="8">
        <v>0</v>
      </c>
      <c r="M402" s="6">
        <v>0</v>
      </c>
      <c r="N402" s="75">
        <v>1029.5</v>
      </c>
      <c r="O402" s="6">
        <v>4445914.32</v>
      </c>
      <c r="P402" s="75">
        <v>0</v>
      </c>
      <c r="Q402" s="6">
        <v>0</v>
      </c>
      <c r="R402" s="75">
        <v>0</v>
      </c>
      <c r="S402" s="6">
        <v>0</v>
      </c>
      <c r="T402" s="75">
        <v>0</v>
      </c>
      <c r="U402" s="6">
        <v>0</v>
      </c>
      <c r="V402" s="75">
        <v>0</v>
      </c>
      <c r="W402" s="6">
        <v>0</v>
      </c>
    </row>
    <row r="403" spans="1:23" s="27" customFormat="1" ht="24.75" hidden="1" customHeight="1">
      <c r="A403" s="88">
        <v>362</v>
      </c>
      <c r="B403" s="7" t="s">
        <v>329</v>
      </c>
      <c r="C403" s="11">
        <f t="shared" si="35"/>
        <v>11147159.33</v>
      </c>
      <c r="D403" s="47">
        <v>216385.09</v>
      </c>
      <c r="E403" s="6">
        <v>620262.28</v>
      </c>
      <c r="F403" s="6">
        <v>1045985.04</v>
      </c>
      <c r="G403" s="6">
        <v>3184929.74</v>
      </c>
      <c r="H403" s="6">
        <v>997492.94</v>
      </c>
      <c r="I403" s="6">
        <v>496868.5</v>
      </c>
      <c r="J403" s="6">
        <v>1074500.92</v>
      </c>
      <c r="K403" s="6">
        <v>0</v>
      </c>
      <c r="L403" s="8">
        <v>0</v>
      </c>
      <c r="M403" s="6">
        <v>0</v>
      </c>
      <c r="N403" s="75">
        <v>1034.4000000000001</v>
      </c>
      <c r="O403" s="6">
        <v>3510734.82</v>
      </c>
      <c r="P403" s="75">
        <v>0</v>
      </c>
      <c r="Q403" s="6">
        <v>0</v>
      </c>
      <c r="R403" s="75">
        <v>0</v>
      </c>
      <c r="S403" s="6">
        <v>0</v>
      </c>
      <c r="T403" s="75">
        <v>0</v>
      </c>
      <c r="U403" s="6">
        <v>0</v>
      </c>
      <c r="V403" s="75">
        <v>0</v>
      </c>
      <c r="W403" s="6">
        <v>0</v>
      </c>
    </row>
    <row r="404" spans="1:23" s="27" customFormat="1" ht="24.75" hidden="1" customHeight="1">
      <c r="A404" s="88">
        <v>363</v>
      </c>
      <c r="B404" s="7" t="s">
        <v>330</v>
      </c>
      <c r="C404" s="11">
        <f t="shared" si="35"/>
        <v>6572037.8099999996</v>
      </c>
      <c r="D404" s="47">
        <v>129627.26</v>
      </c>
      <c r="E404" s="6">
        <v>353971.63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8">
        <v>0</v>
      </c>
      <c r="M404" s="6">
        <v>0</v>
      </c>
      <c r="N404" s="75">
        <v>1964.8</v>
      </c>
      <c r="O404" s="6">
        <v>6088438.9199999999</v>
      </c>
      <c r="P404" s="75">
        <v>0</v>
      </c>
      <c r="Q404" s="6">
        <v>0</v>
      </c>
      <c r="R404" s="75">
        <v>0</v>
      </c>
      <c r="S404" s="6">
        <v>0</v>
      </c>
      <c r="T404" s="75">
        <v>0</v>
      </c>
      <c r="U404" s="6">
        <v>0</v>
      </c>
      <c r="V404" s="75">
        <v>0</v>
      </c>
      <c r="W404" s="6">
        <v>0</v>
      </c>
    </row>
    <row r="405" spans="1:23" s="27" customFormat="1" ht="24.75" hidden="1" customHeight="1">
      <c r="A405" s="88">
        <v>364</v>
      </c>
      <c r="B405" s="7" t="s">
        <v>331</v>
      </c>
      <c r="C405" s="11">
        <f t="shared" si="35"/>
        <v>20260754.609999999</v>
      </c>
      <c r="D405" s="47">
        <v>411258.35</v>
      </c>
      <c r="E405" s="6">
        <v>533178.28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8">
        <v>0</v>
      </c>
      <c r="M405" s="6">
        <v>0</v>
      </c>
      <c r="N405" s="75">
        <v>1503.9</v>
      </c>
      <c r="O405" s="6">
        <v>5331678.96</v>
      </c>
      <c r="P405" s="75">
        <v>0</v>
      </c>
      <c r="Q405" s="6">
        <v>0</v>
      </c>
      <c r="R405" s="75">
        <v>0</v>
      </c>
      <c r="S405" s="6">
        <v>0</v>
      </c>
      <c r="T405" s="75">
        <v>4634.3</v>
      </c>
      <c r="U405" s="6">
        <v>13984639.02</v>
      </c>
      <c r="V405" s="75">
        <v>0</v>
      </c>
      <c r="W405" s="6">
        <v>0</v>
      </c>
    </row>
    <row r="406" spans="1:23" s="27" customFormat="1" ht="24.75" hidden="1" customHeight="1">
      <c r="A406" s="88">
        <v>365</v>
      </c>
      <c r="B406" s="7" t="s">
        <v>332</v>
      </c>
      <c r="C406" s="11">
        <f t="shared" si="35"/>
        <v>9403477.2899999991</v>
      </c>
      <c r="D406" s="47">
        <v>190678.03</v>
      </c>
      <c r="E406" s="6">
        <v>256877.74</v>
      </c>
      <c r="F406" s="6">
        <v>1495070.62</v>
      </c>
      <c r="G406" s="6">
        <v>0</v>
      </c>
      <c r="H406" s="6">
        <v>3383643.71</v>
      </c>
      <c r="I406" s="6">
        <v>1691821.85</v>
      </c>
      <c r="J406" s="6">
        <v>2385385.34</v>
      </c>
      <c r="K406" s="6">
        <v>0</v>
      </c>
      <c r="L406" s="8">
        <v>0</v>
      </c>
      <c r="M406" s="6">
        <v>0</v>
      </c>
      <c r="N406" s="75">
        <v>0</v>
      </c>
      <c r="O406" s="46">
        <v>0</v>
      </c>
      <c r="P406" s="75">
        <v>0</v>
      </c>
      <c r="Q406" s="46">
        <v>0</v>
      </c>
      <c r="R406" s="75">
        <v>0</v>
      </c>
      <c r="S406" s="46">
        <v>0</v>
      </c>
      <c r="T406" s="75">
        <v>0</v>
      </c>
      <c r="U406" s="6">
        <v>0</v>
      </c>
      <c r="V406" s="75">
        <v>0</v>
      </c>
      <c r="W406" s="46">
        <v>0</v>
      </c>
    </row>
    <row r="407" spans="1:23" s="27" customFormat="1" ht="24.75" hidden="1" customHeight="1">
      <c r="A407" s="88">
        <v>366</v>
      </c>
      <c r="B407" s="7" t="s">
        <v>333</v>
      </c>
      <c r="C407" s="11">
        <f t="shared" si="35"/>
        <v>6505399.2599999998</v>
      </c>
      <c r="D407" s="47">
        <v>129964.28</v>
      </c>
      <c r="E407" s="6">
        <v>271166.36</v>
      </c>
      <c r="F407" s="6">
        <v>0</v>
      </c>
      <c r="G407" s="6">
        <v>2884666.94</v>
      </c>
      <c r="H407" s="6">
        <v>1193932.6499999999</v>
      </c>
      <c r="I407" s="6">
        <v>596966.32999999996</v>
      </c>
      <c r="J407" s="6">
        <v>1428702.7</v>
      </c>
      <c r="K407" s="6">
        <v>0</v>
      </c>
      <c r="L407" s="8">
        <v>0</v>
      </c>
      <c r="M407" s="6">
        <v>0</v>
      </c>
      <c r="N407" s="75">
        <v>0</v>
      </c>
      <c r="O407" s="46">
        <v>0</v>
      </c>
      <c r="P407" s="75">
        <v>0</v>
      </c>
      <c r="Q407" s="46">
        <v>0</v>
      </c>
      <c r="R407" s="75">
        <v>0</v>
      </c>
      <c r="S407" s="46">
        <v>0</v>
      </c>
      <c r="T407" s="75">
        <v>0</v>
      </c>
      <c r="U407" s="75">
        <v>0</v>
      </c>
      <c r="V407" s="75">
        <v>0</v>
      </c>
      <c r="W407" s="46">
        <v>0</v>
      </c>
    </row>
    <row r="408" spans="1:23" s="27" customFormat="1" ht="24.75" hidden="1" customHeight="1">
      <c r="A408" s="88">
        <v>367</v>
      </c>
      <c r="B408" s="7" t="s">
        <v>336</v>
      </c>
      <c r="C408" s="11">
        <f t="shared" si="35"/>
        <v>10475213.369999999</v>
      </c>
      <c r="D408" s="47">
        <v>211188.69</v>
      </c>
      <c r="E408" s="6">
        <v>344741.72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8">
        <v>0</v>
      </c>
      <c r="M408" s="6">
        <v>0</v>
      </c>
      <c r="N408" s="75">
        <v>855.5</v>
      </c>
      <c r="O408" s="6">
        <v>3059394.26</v>
      </c>
      <c r="P408" s="75">
        <v>0</v>
      </c>
      <c r="Q408" s="6">
        <v>0</v>
      </c>
      <c r="R408" s="75">
        <v>0</v>
      </c>
      <c r="S408" s="46">
        <v>0</v>
      </c>
      <c r="T408" s="75">
        <v>3033.3</v>
      </c>
      <c r="U408" s="6">
        <v>6859888.7000000002</v>
      </c>
      <c r="V408" s="75">
        <v>0</v>
      </c>
      <c r="W408" s="6">
        <v>0</v>
      </c>
    </row>
    <row r="409" spans="1:23" s="27" customFormat="1" ht="24.75" hidden="1" customHeight="1">
      <c r="A409" s="88">
        <v>368</v>
      </c>
      <c r="B409" s="7" t="s">
        <v>337</v>
      </c>
      <c r="C409" s="11">
        <f t="shared" si="35"/>
        <v>18123826</v>
      </c>
      <c r="D409" s="47">
        <v>449809.2</v>
      </c>
      <c r="E409" s="6">
        <v>566769.74</v>
      </c>
      <c r="F409" s="6">
        <v>1732363.9</v>
      </c>
      <c r="G409" s="6">
        <v>5668921.7800000003</v>
      </c>
      <c r="H409" s="6">
        <v>1526478.68</v>
      </c>
      <c r="I409" s="6">
        <v>793612.54</v>
      </c>
      <c r="J409" s="6">
        <v>1368313.84</v>
      </c>
      <c r="K409" s="6">
        <v>0</v>
      </c>
      <c r="L409" s="8">
        <v>0</v>
      </c>
      <c r="M409" s="6">
        <v>0</v>
      </c>
      <c r="N409" s="75">
        <v>1641.6</v>
      </c>
      <c r="O409" s="6">
        <v>6017556.3200000003</v>
      </c>
      <c r="P409" s="75">
        <v>0</v>
      </c>
      <c r="Q409" s="6">
        <v>0</v>
      </c>
      <c r="R409" s="75">
        <v>0</v>
      </c>
      <c r="S409" s="6">
        <v>0</v>
      </c>
      <c r="T409" s="75">
        <v>0</v>
      </c>
      <c r="U409" s="75">
        <v>0</v>
      </c>
      <c r="V409" s="75">
        <v>0</v>
      </c>
      <c r="W409" s="6">
        <v>0</v>
      </c>
    </row>
    <row r="410" spans="1:23" s="27" customFormat="1" ht="24.75" hidden="1" customHeight="1">
      <c r="A410" s="88">
        <v>369</v>
      </c>
      <c r="B410" s="7" t="s">
        <v>1483</v>
      </c>
      <c r="C410" s="11">
        <f t="shared" si="35"/>
        <v>2928370</v>
      </c>
      <c r="D410" s="47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8">
        <v>0</v>
      </c>
      <c r="M410" s="6">
        <v>0</v>
      </c>
      <c r="N410" s="75">
        <v>951.4</v>
      </c>
      <c r="O410" s="6">
        <v>2928370</v>
      </c>
      <c r="P410" s="75">
        <v>0</v>
      </c>
      <c r="Q410" s="6">
        <v>0</v>
      </c>
      <c r="R410" s="75">
        <v>0</v>
      </c>
      <c r="S410" s="6">
        <v>0</v>
      </c>
      <c r="T410" s="75">
        <v>0</v>
      </c>
      <c r="U410" s="75">
        <v>0</v>
      </c>
      <c r="V410" s="75">
        <v>0</v>
      </c>
      <c r="W410" s="6">
        <v>0</v>
      </c>
    </row>
    <row r="411" spans="1:23" s="27" customFormat="1" ht="24.75" hidden="1" customHeight="1">
      <c r="A411" s="88">
        <v>370</v>
      </c>
      <c r="B411" s="7" t="s">
        <v>1473</v>
      </c>
      <c r="C411" s="11">
        <f t="shared" si="35"/>
        <v>2871270</v>
      </c>
      <c r="D411" s="47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8">
        <v>0</v>
      </c>
      <c r="M411" s="6">
        <v>0</v>
      </c>
      <c r="N411" s="75">
        <v>958.3</v>
      </c>
      <c r="O411" s="6">
        <v>2871270</v>
      </c>
      <c r="P411" s="75">
        <v>0</v>
      </c>
      <c r="Q411" s="6">
        <v>0</v>
      </c>
      <c r="R411" s="75">
        <v>0</v>
      </c>
      <c r="S411" s="6">
        <v>0</v>
      </c>
      <c r="T411" s="75">
        <v>0</v>
      </c>
      <c r="U411" s="75">
        <v>0</v>
      </c>
      <c r="V411" s="75">
        <v>0</v>
      </c>
      <c r="W411" s="6">
        <v>0</v>
      </c>
    </row>
    <row r="412" spans="1:23" s="27" customFormat="1" ht="24.75" hidden="1" customHeight="1">
      <c r="A412" s="88">
        <v>371</v>
      </c>
      <c r="B412" s="7" t="s">
        <v>1247</v>
      </c>
      <c r="C412" s="11">
        <f t="shared" si="35"/>
        <v>3307844.97</v>
      </c>
      <c r="D412" s="47">
        <v>55279.16</v>
      </c>
      <c r="E412" s="6">
        <v>135536.29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8">
        <v>2</v>
      </c>
      <c r="M412" s="6">
        <v>3117029.52</v>
      </c>
      <c r="N412" s="75">
        <v>0</v>
      </c>
      <c r="O412" s="46">
        <v>0</v>
      </c>
      <c r="P412" s="75">
        <v>0</v>
      </c>
      <c r="Q412" s="46">
        <v>0</v>
      </c>
      <c r="R412" s="75">
        <v>0</v>
      </c>
      <c r="S412" s="46">
        <v>0</v>
      </c>
      <c r="T412" s="75">
        <v>0</v>
      </c>
      <c r="U412" s="75">
        <v>0</v>
      </c>
      <c r="V412" s="75">
        <v>0</v>
      </c>
      <c r="W412" s="46">
        <v>0</v>
      </c>
    </row>
    <row r="413" spans="1:23" s="27" customFormat="1" ht="24.75" hidden="1" customHeight="1">
      <c r="A413" s="88">
        <v>372</v>
      </c>
      <c r="B413" s="7" t="s">
        <v>338</v>
      </c>
      <c r="C413" s="11">
        <f t="shared" si="35"/>
        <v>3252720.02</v>
      </c>
      <c r="D413" s="47">
        <v>64415.48</v>
      </c>
      <c r="E413" s="6">
        <v>162785.72</v>
      </c>
      <c r="F413" s="6">
        <v>742647.16</v>
      </c>
      <c r="G413" s="6">
        <v>2282871.66</v>
      </c>
      <c r="H413" s="6">
        <v>0</v>
      </c>
      <c r="I413" s="6">
        <v>0</v>
      </c>
      <c r="J413" s="6">
        <v>0</v>
      </c>
      <c r="K413" s="6">
        <v>0</v>
      </c>
      <c r="L413" s="8">
        <v>0</v>
      </c>
      <c r="M413" s="6">
        <v>0</v>
      </c>
      <c r="N413" s="75">
        <v>0</v>
      </c>
      <c r="O413" s="46">
        <v>0</v>
      </c>
      <c r="P413" s="75">
        <v>0</v>
      </c>
      <c r="Q413" s="46">
        <v>0</v>
      </c>
      <c r="R413" s="75">
        <v>0</v>
      </c>
      <c r="S413" s="46">
        <v>0</v>
      </c>
      <c r="T413" s="75">
        <v>0</v>
      </c>
      <c r="U413" s="75">
        <v>0</v>
      </c>
      <c r="V413" s="75">
        <v>0</v>
      </c>
      <c r="W413" s="46">
        <v>0</v>
      </c>
    </row>
    <row r="414" spans="1:23" s="27" customFormat="1" ht="24.75" hidden="1" customHeight="1">
      <c r="A414" s="88">
        <v>373</v>
      </c>
      <c r="B414" s="7" t="s">
        <v>339</v>
      </c>
      <c r="C414" s="11">
        <f t="shared" si="35"/>
        <v>11037722.550000001</v>
      </c>
      <c r="D414" s="47">
        <v>219715.01</v>
      </c>
      <c r="E414" s="6">
        <v>498253.82</v>
      </c>
      <c r="F414" s="6">
        <v>773707.12</v>
      </c>
      <c r="G414" s="6">
        <v>1123334.04</v>
      </c>
      <c r="H414" s="6">
        <v>475188.36</v>
      </c>
      <c r="I414" s="6">
        <v>237594.18</v>
      </c>
      <c r="J414" s="6">
        <v>398714.92</v>
      </c>
      <c r="K414" s="6">
        <v>0</v>
      </c>
      <c r="L414" s="8">
        <v>0</v>
      </c>
      <c r="M414" s="6">
        <v>0</v>
      </c>
      <c r="N414" s="75">
        <v>0</v>
      </c>
      <c r="O414" s="46">
        <v>0</v>
      </c>
      <c r="P414" s="75">
        <v>0</v>
      </c>
      <c r="Q414" s="46">
        <v>0</v>
      </c>
      <c r="R414" s="75">
        <v>0</v>
      </c>
      <c r="S414" s="46">
        <v>0</v>
      </c>
      <c r="T414" s="75">
        <v>2037.6</v>
      </c>
      <c r="U414" s="6">
        <v>7311215.0999999996</v>
      </c>
      <c r="V414" s="75">
        <v>0</v>
      </c>
      <c r="W414" s="46">
        <v>0</v>
      </c>
    </row>
    <row r="415" spans="1:23" s="27" customFormat="1" ht="24.75" hidden="1" customHeight="1">
      <c r="A415" s="88">
        <v>374</v>
      </c>
      <c r="B415" s="7" t="s">
        <v>340</v>
      </c>
      <c r="C415" s="11">
        <f t="shared" si="35"/>
        <v>11055261.34</v>
      </c>
      <c r="D415" s="47">
        <v>222534.48</v>
      </c>
      <c r="E415" s="6">
        <v>475885.74</v>
      </c>
      <c r="F415" s="6">
        <v>960119.98</v>
      </c>
      <c r="G415" s="6">
        <v>1232348.3400000001</v>
      </c>
      <c r="H415" s="6">
        <v>749064</v>
      </c>
      <c r="I415" s="6">
        <v>374532</v>
      </c>
      <c r="J415" s="6">
        <v>473939.92</v>
      </c>
      <c r="K415" s="6">
        <v>0</v>
      </c>
      <c r="L415" s="8">
        <v>0</v>
      </c>
      <c r="M415" s="6">
        <v>0</v>
      </c>
      <c r="N415" s="75">
        <v>0</v>
      </c>
      <c r="O415" s="46">
        <v>0</v>
      </c>
      <c r="P415" s="75">
        <v>0</v>
      </c>
      <c r="Q415" s="46">
        <v>0</v>
      </c>
      <c r="R415" s="75">
        <v>0</v>
      </c>
      <c r="S415" s="46">
        <v>0</v>
      </c>
      <c r="T415" s="75">
        <v>2037.6</v>
      </c>
      <c r="U415" s="6">
        <v>6566836.8799999999</v>
      </c>
      <c r="V415" s="75">
        <v>0</v>
      </c>
      <c r="W415" s="46">
        <v>0</v>
      </c>
    </row>
    <row r="416" spans="1:23" s="27" customFormat="1" ht="24.75" hidden="1" customHeight="1">
      <c r="A416" s="88">
        <v>375</v>
      </c>
      <c r="B416" s="7" t="s">
        <v>341</v>
      </c>
      <c r="C416" s="11">
        <f t="shared" si="35"/>
        <v>10099052.220000001</v>
      </c>
      <c r="D416" s="47">
        <v>200485.34</v>
      </c>
      <c r="E416" s="6">
        <v>482007.58</v>
      </c>
      <c r="F416" s="6">
        <v>901968.4</v>
      </c>
      <c r="G416" s="6">
        <v>908035.96</v>
      </c>
      <c r="H416" s="6">
        <v>476901.72</v>
      </c>
      <c r="I416" s="6">
        <v>238450.86</v>
      </c>
      <c r="J416" s="6">
        <v>327066.5</v>
      </c>
      <c r="K416" s="6">
        <v>0</v>
      </c>
      <c r="L416" s="8">
        <v>0</v>
      </c>
      <c r="M416" s="6">
        <v>0</v>
      </c>
      <c r="N416" s="75">
        <v>0</v>
      </c>
      <c r="O416" s="46">
        <v>0</v>
      </c>
      <c r="P416" s="75">
        <v>0</v>
      </c>
      <c r="Q416" s="46">
        <v>0</v>
      </c>
      <c r="R416" s="75">
        <v>0</v>
      </c>
      <c r="S416" s="46">
        <v>0</v>
      </c>
      <c r="T416" s="75">
        <v>2037.6</v>
      </c>
      <c r="U416" s="6">
        <v>6564135.8600000003</v>
      </c>
      <c r="V416" s="75">
        <v>0</v>
      </c>
      <c r="W416" s="46">
        <v>0</v>
      </c>
    </row>
    <row r="417" spans="1:23" s="27" customFormat="1" ht="24.75" hidden="1" customHeight="1">
      <c r="A417" s="88">
        <v>376</v>
      </c>
      <c r="B417" s="7" t="s">
        <v>342</v>
      </c>
      <c r="C417" s="11">
        <f t="shared" si="35"/>
        <v>8343577.8499999996</v>
      </c>
      <c r="D417" s="47">
        <v>168292.41</v>
      </c>
      <c r="E417" s="6">
        <v>270789.94</v>
      </c>
      <c r="F417" s="6">
        <v>1376785.06</v>
      </c>
      <c r="G417" s="6">
        <v>3612017.76</v>
      </c>
      <c r="H417" s="6">
        <v>1162687.04</v>
      </c>
      <c r="I417" s="6">
        <v>581343.52</v>
      </c>
      <c r="J417" s="6">
        <v>1171662.1200000001</v>
      </c>
      <c r="K417" s="6">
        <v>0</v>
      </c>
      <c r="L417" s="8">
        <v>0</v>
      </c>
      <c r="M417" s="6">
        <v>0</v>
      </c>
      <c r="N417" s="75">
        <v>0</v>
      </c>
      <c r="O417" s="46">
        <v>0</v>
      </c>
      <c r="P417" s="75">
        <v>0</v>
      </c>
      <c r="Q417" s="46">
        <v>0</v>
      </c>
      <c r="R417" s="75">
        <v>0</v>
      </c>
      <c r="S417" s="46">
        <v>0</v>
      </c>
      <c r="T417" s="75">
        <v>0</v>
      </c>
      <c r="U417" s="6">
        <v>0</v>
      </c>
      <c r="V417" s="75">
        <v>0</v>
      </c>
      <c r="W417" s="46">
        <v>0</v>
      </c>
    </row>
    <row r="418" spans="1:23" s="27" customFormat="1" ht="24.75" hidden="1" customHeight="1">
      <c r="A418" s="88">
        <v>377</v>
      </c>
      <c r="B418" s="7" t="s">
        <v>343</v>
      </c>
      <c r="C418" s="11">
        <f t="shared" si="35"/>
        <v>12165310.02</v>
      </c>
      <c r="D418" s="47">
        <v>244784.82</v>
      </c>
      <c r="E418" s="6">
        <v>423271.9</v>
      </c>
      <c r="F418" s="6">
        <v>1549686.92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8">
        <v>0</v>
      </c>
      <c r="M418" s="6">
        <v>0</v>
      </c>
      <c r="N418" s="75">
        <v>0</v>
      </c>
      <c r="O418" s="46">
        <v>0</v>
      </c>
      <c r="P418" s="75">
        <v>0</v>
      </c>
      <c r="Q418" s="46">
        <v>0</v>
      </c>
      <c r="R418" s="75">
        <v>0</v>
      </c>
      <c r="S418" s="46">
        <v>0</v>
      </c>
      <c r="T418" s="75">
        <v>3298.6</v>
      </c>
      <c r="U418" s="6">
        <v>9947566.3800000008</v>
      </c>
      <c r="V418" s="75">
        <v>0</v>
      </c>
      <c r="W418" s="46">
        <v>0</v>
      </c>
    </row>
    <row r="419" spans="1:23" s="27" customFormat="1" ht="24.75" hidden="1" customHeight="1">
      <c r="A419" s="88">
        <v>378</v>
      </c>
      <c r="B419" s="7" t="s">
        <v>344</v>
      </c>
      <c r="C419" s="11">
        <f t="shared" si="35"/>
        <v>10815007.42</v>
      </c>
      <c r="D419" s="47">
        <v>220186.26</v>
      </c>
      <c r="E419" s="6">
        <v>252933</v>
      </c>
      <c r="F419" s="6">
        <v>0</v>
      </c>
      <c r="G419" s="6">
        <v>4598979.2</v>
      </c>
      <c r="H419" s="6">
        <v>1573740.04</v>
      </c>
      <c r="I419" s="6">
        <v>786870.02</v>
      </c>
      <c r="J419" s="6">
        <v>1050365.2</v>
      </c>
      <c r="K419" s="6">
        <v>0</v>
      </c>
      <c r="L419" s="8">
        <v>0</v>
      </c>
      <c r="M419" s="6">
        <v>0</v>
      </c>
      <c r="N419" s="75">
        <v>0</v>
      </c>
      <c r="O419" s="46">
        <v>0</v>
      </c>
      <c r="P419" s="75">
        <v>861</v>
      </c>
      <c r="Q419" s="46">
        <v>2331933.7000000002</v>
      </c>
      <c r="R419" s="75">
        <v>0</v>
      </c>
      <c r="S419" s="46">
        <v>0</v>
      </c>
      <c r="T419" s="75">
        <v>0</v>
      </c>
      <c r="U419" s="6">
        <v>0</v>
      </c>
      <c r="V419" s="75">
        <v>0</v>
      </c>
      <c r="W419" s="46">
        <v>0</v>
      </c>
    </row>
    <row r="420" spans="1:23" s="27" customFormat="1" ht="24.75" hidden="1" customHeight="1">
      <c r="A420" s="88">
        <v>379</v>
      </c>
      <c r="B420" s="7" t="s">
        <v>345</v>
      </c>
      <c r="C420" s="11">
        <f t="shared" si="35"/>
        <v>12948249.52</v>
      </c>
      <c r="D420" s="47">
        <v>256560.1</v>
      </c>
      <c r="E420" s="6">
        <v>641365.4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8">
        <v>0</v>
      </c>
      <c r="M420" s="6">
        <v>0</v>
      </c>
      <c r="N420" s="75">
        <v>0</v>
      </c>
      <c r="O420" s="6">
        <v>0</v>
      </c>
      <c r="P420" s="75">
        <v>0</v>
      </c>
      <c r="Q420" s="6">
        <v>0</v>
      </c>
      <c r="R420" s="75">
        <v>0</v>
      </c>
      <c r="S420" s="46">
        <v>0</v>
      </c>
      <c r="T420" s="75">
        <v>5304.8</v>
      </c>
      <c r="U420" s="6">
        <v>12050324.02</v>
      </c>
      <c r="V420" s="75">
        <v>0</v>
      </c>
      <c r="W420" s="6">
        <v>0</v>
      </c>
    </row>
    <row r="421" spans="1:23" s="27" customFormat="1" ht="24.75" hidden="1" customHeight="1">
      <c r="A421" s="88">
        <v>380</v>
      </c>
      <c r="B421" s="7" t="s">
        <v>130</v>
      </c>
      <c r="C421" s="11">
        <f t="shared" si="35"/>
        <v>941128.46</v>
      </c>
      <c r="D421" s="47">
        <v>18046.740000000002</v>
      </c>
      <c r="E421" s="6">
        <v>75447.600000000006</v>
      </c>
      <c r="F421" s="6">
        <v>847634.12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8">
        <v>0</v>
      </c>
      <c r="M421" s="6">
        <v>0</v>
      </c>
      <c r="N421" s="75">
        <v>0</v>
      </c>
      <c r="O421" s="46">
        <v>0</v>
      </c>
      <c r="P421" s="75">
        <v>0</v>
      </c>
      <c r="Q421" s="46">
        <v>0</v>
      </c>
      <c r="R421" s="75">
        <v>0</v>
      </c>
      <c r="S421" s="46">
        <v>0</v>
      </c>
      <c r="T421" s="75">
        <v>0</v>
      </c>
      <c r="U421" s="75">
        <v>0</v>
      </c>
      <c r="V421" s="75">
        <v>0</v>
      </c>
      <c r="W421" s="46">
        <v>0</v>
      </c>
    </row>
    <row r="422" spans="1:23" s="27" customFormat="1" ht="24.75" hidden="1" customHeight="1">
      <c r="A422" s="88">
        <v>381</v>
      </c>
      <c r="B422" s="7" t="s">
        <v>1236</v>
      </c>
      <c r="C422" s="11">
        <f t="shared" si="35"/>
        <v>3560664.04</v>
      </c>
      <c r="D422" s="47">
        <v>62013.67</v>
      </c>
      <c r="E422" s="6">
        <v>136655.85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8">
        <v>2</v>
      </c>
      <c r="M422" s="6">
        <v>3361994.52</v>
      </c>
      <c r="N422" s="75">
        <v>0</v>
      </c>
      <c r="O422" s="46">
        <v>0</v>
      </c>
      <c r="P422" s="75">
        <v>0</v>
      </c>
      <c r="Q422" s="46">
        <v>0</v>
      </c>
      <c r="R422" s="75">
        <v>0</v>
      </c>
      <c r="S422" s="46">
        <v>0</v>
      </c>
      <c r="T422" s="75">
        <v>0</v>
      </c>
      <c r="U422" s="75">
        <v>0</v>
      </c>
      <c r="V422" s="75">
        <v>0</v>
      </c>
      <c r="W422" s="46">
        <v>0</v>
      </c>
    </row>
    <row r="423" spans="1:23" s="27" customFormat="1" ht="24.75" hidden="1" customHeight="1">
      <c r="A423" s="88">
        <v>382</v>
      </c>
      <c r="B423" s="7" t="s">
        <v>404</v>
      </c>
      <c r="C423" s="11">
        <f t="shared" si="35"/>
        <v>17691585.829999998</v>
      </c>
      <c r="D423" s="47">
        <v>360615.83</v>
      </c>
      <c r="E423" s="6">
        <v>393270</v>
      </c>
      <c r="F423" s="6">
        <v>1749612</v>
      </c>
      <c r="G423" s="6">
        <v>0</v>
      </c>
      <c r="H423" s="6">
        <v>0</v>
      </c>
      <c r="I423" s="6">
        <v>0</v>
      </c>
      <c r="J423" s="6">
        <v>308085</v>
      </c>
      <c r="K423" s="6">
        <v>0</v>
      </c>
      <c r="L423" s="8">
        <v>0</v>
      </c>
      <c r="M423" s="6">
        <v>0</v>
      </c>
      <c r="N423" s="75">
        <v>0</v>
      </c>
      <c r="O423" s="46">
        <v>0</v>
      </c>
      <c r="P423" s="75">
        <v>0</v>
      </c>
      <c r="Q423" s="46">
        <v>0</v>
      </c>
      <c r="R423" s="75">
        <v>0</v>
      </c>
      <c r="S423" s="46">
        <v>0</v>
      </c>
      <c r="T423" s="75">
        <v>2877</v>
      </c>
      <c r="U423" s="75">
        <v>14880003</v>
      </c>
      <c r="V423" s="75">
        <v>0</v>
      </c>
      <c r="W423" s="46">
        <v>0</v>
      </c>
    </row>
    <row r="424" spans="1:23" s="27" customFormat="1" ht="24.75" hidden="1" customHeight="1">
      <c r="A424" s="88">
        <v>383</v>
      </c>
      <c r="B424" s="7" t="s">
        <v>346</v>
      </c>
      <c r="C424" s="11">
        <f t="shared" si="35"/>
        <v>14308646.470000001</v>
      </c>
      <c r="D424" s="47">
        <v>291537.46999999997</v>
      </c>
      <c r="E424" s="6">
        <v>323938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8">
        <v>0</v>
      </c>
      <c r="M424" s="6">
        <v>0</v>
      </c>
      <c r="N424" s="75">
        <v>1331.2</v>
      </c>
      <c r="O424" s="6">
        <v>5077401</v>
      </c>
      <c r="P424" s="75">
        <v>0</v>
      </c>
      <c r="Q424" s="6">
        <v>0</v>
      </c>
      <c r="R424" s="75">
        <v>0</v>
      </c>
      <c r="S424" s="46">
        <v>0</v>
      </c>
      <c r="T424" s="75">
        <v>2316.3000000000002</v>
      </c>
      <c r="U424" s="75">
        <v>8615770</v>
      </c>
      <c r="V424" s="75">
        <v>0</v>
      </c>
      <c r="W424" s="6">
        <v>0</v>
      </c>
    </row>
    <row r="425" spans="1:23" s="27" customFormat="1" ht="24.75" hidden="1" customHeight="1">
      <c r="A425" s="88">
        <v>384</v>
      </c>
      <c r="B425" s="7" t="s">
        <v>347</v>
      </c>
      <c r="C425" s="11">
        <f t="shared" si="35"/>
        <v>15785929.720000001</v>
      </c>
      <c r="D425" s="47">
        <v>322115.71999999997</v>
      </c>
      <c r="E425" s="6">
        <v>334420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8">
        <v>0</v>
      </c>
      <c r="M425" s="6">
        <v>0</v>
      </c>
      <c r="N425" s="75">
        <v>1370.3</v>
      </c>
      <c r="O425" s="6">
        <v>5463457</v>
      </c>
      <c r="P425" s="75">
        <v>0</v>
      </c>
      <c r="Q425" s="6">
        <v>0</v>
      </c>
      <c r="R425" s="75">
        <v>0</v>
      </c>
      <c r="S425" s="46">
        <v>0</v>
      </c>
      <c r="T425" s="75">
        <v>2877.9</v>
      </c>
      <c r="U425" s="75">
        <v>9665937</v>
      </c>
      <c r="V425" s="75">
        <v>0</v>
      </c>
      <c r="W425" s="6">
        <v>0</v>
      </c>
    </row>
    <row r="426" spans="1:23" s="27" customFormat="1" ht="24.75" hidden="1" customHeight="1">
      <c r="A426" s="88">
        <v>385</v>
      </c>
      <c r="B426" s="7" t="s">
        <v>1243</v>
      </c>
      <c r="C426" s="11">
        <f t="shared" si="35"/>
        <v>1534872.26</v>
      </c>
      <c r="D426" s="47">
        <v>24673.69</v>
      </c>
      <c r="E426" s="6">
        <v>110984.94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8">
        <v>1</v>
      </c>
      <c r="M426" s="6">
        <v>1399213.63</v>
      </c>
      <c r="N426" s="75">
        <v>0</v>
      </c>
      <c r="O426" s="6">
        <v>0</v>
      </c>
      <c r="P426" s="75">
        <v>0</v>
      </c>
      <c r="Q426" s="6">
        <v>0</v>
      </c>
      <c r="R426" s="75">
        <v>0</v>
      </c>
      <c r="S426" s="6">
        <v>0</v>
      </c>
      <c r="T426" s="75">
        <v>0</v>
      </c>
      <c r="U426" s="75">
        <v>0</v>
      </c>
      <c r="V426" s="75">
        <v>0</v>
      </c>
      <c r="W426" s="6">
        <v>0</v>
      </c>
    </row>
    <row r="427" spans="1:23" s="27" customFormat="1" ht="24.75" hidden="1" customHeight="1">
      <c r="A427" s="88">
        <v>386</v>
      </c>
      <c r="B427" s="7" t="s">
        <v>348</v>
      </c>
      <c r="C427" s="11">
        <f t="shared" si="35"/>
        <v>4861645.0599999996</v>
      </c>
      <c r="D427" s="47">
        <v>96030.98</v>
      </c>
      <c r="E427" s="6">
        <v>255152.58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8">
        <v>0</v>
      </c>
      <c r="M427" s="6">
        <v>0</v>
      </c>
      <c r="N427" s="75">
        <v>1367.6</v>
      </c>
      <c r="O427" s="6">
        <v>4510461.5</v>
      </c>
      <c r="P427" s="75">
        <v>0</v>
      </c>
      <c r="Q427" s="6">
        <v>0</v>
      </c>
      <c r="R427" s="75">
        <v>0</v>
      </c>
      <c r="S427" s="6">
        <v>0</v>
      </c>
      <c r="T427" s="75">
        <v>0</v>
      </c>
      <c r="U427" s="75">
        <v>0</v>
      </c>
      <c r="V427" s="75">
        <v>0</v>
      </c>
      <c r="W427" s="6">
        <v>0</v>
      </c>
    </row>
    <row r="428" spans="1:23" s="27" customFormat="1" ht="24.75" hidden="1" customHeight="1">
      <c r="A428" s="88">
        <v>387</v>
      </c>
      <c r="B428" s="7" t="s">
        <v>349</v>
      </c>
      <c r="C428" s="11">
        <f t="shared" ref="C428:C450" si="36">ROUND(SUM(D428+E428+F428+G428+H428+I428+J428+K428+M428+O428+Q428+S428+U428+W428),2)</f>
        <v>16856334.350000001</v>
      </c>
      <c r="D428" s="47">
        <v>338234.15</v>
      </c>
      <c r="E428" s="6">
        <v>631642.19999999995</v>
      </c>
      <c r="F428" s="6">
        <v>0</v>
      </c>
      <c r="G428" s="6">
        <v>0</v>
      </c>
      <c r="H428" s="6">
        <v>1730293</v>
      </c>
      <c r="I428" s="6">
        <v>854868.7</v>
      </c>
      <c r="J428" s="6">
        <v>1058791.58</v>
      </c>
      <c r="K428" s="6">
        <v>0</v>
      </c>
      <c r="L428" s="8">
        <v>0</v>
      </c>
      <c r="M428" s="6">
        <v>0</v>
      </c>
      <c r="N428" s="75">
        <v>1288.9000000000001</v>
      </c>
      <c r="O428" s="6">
        <v>4624201.7</v>
      </c>
      <c r="P428" s="75">
        <v>0</v>
      </c>
      <c r="Q428" s="6">
        <v>0</v>
      </c>
      <c r="R428" s="75">
        <v>0</v>
      </c>
      <c r="S428" s="6">
        <v>0</v>
      </c>
      <c r="T428" s="75">
        <v>3616</v>
      </c>
      <c r="U428" s="46">
        <v>7618303.0199999996</v>
      </c>
      <c r="V428" s="75">
        <v>0</v>
      </c>
      <c r="W428" s="6">
        <v>0</v>
      </c>
    </row>
    <row r="429" spans="1:23" s="27" customFormat="1" ht="24.75" hidden="1" customHeight="1">
      <c r="A429" s="88">
        <v>388</v>
      </c>
      <c r="B429" s="7" t="s">
        <v>350</v>
      </c>
      <c r="C429" s="11">
        <f t="shared" si="36"/>
        <v>5956717.6799999997</v>
      </c>
      <c r="D429" s="47">
        <v>119798.12</v>
      </c>
      <c r="E429" s="6">
        <v>210143.84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8">
        <v>0</v>
      </c>
      <c r="M429" s="6">
        <v>0</v>
      </c>
      <c r="N429" s="75">
        <v>857.2</v>
      </c>
      <c r="O429" s="6">
        <v>5626775.7199999997</v>
      </c>
      <c r="P429" s="75">
        <v>0</v>
      </c>
      <c r="Q429" s="6">
        <v>0</v>
      </c>
      <c r="R429" s="75">
        <v>0</v>
      </c>
      <c r="S429" s="6">
        <v>0</v>
      </c>
      <c r="T429" s="75">
        <v>0</v>
      </c>
      <c r="U429" s="46">
        <v>0</v>
      </c>
      <c r="V429" s="75">
        <v>0</v>
      </c>
      <c r="W429" s="6">
        <v>0</v>
      </c>
    </row>
    <row r="430" spans="1:23" s="27" customFormat="1" ht="24.75" hidden="1" customHeight="1">
      <c r="A430" s="88">
        <v>389</v>
      </c>
      <c r="B430" s="7" t="s">
        <v>351</v>
      </c>
      <c r="C430" s="11">
        <f t="shared" si="36"/>
        <v>3684610.84</v>
      </c>
      <c r="D430" s="47">
        <v>72552.960000000006</v>
      </c>
      <c r="E430" s="6">
        <v>204331.16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8">
        <v>0</v>
      </c>
      <c r="M430" s="6">
        <v>0</v>
      </c>
      <c r="N430" s="75">
        <v>779.4</v>
      </c>
      <c r="O430" s="6">
        <v>3407726.72</v>
      </c>
      <c r="P430" s="75">
        <v>0</v>
      </c>
      <c r="Q430" s="6">
        <v>0</v>
      </c>
      <c r="R430" s="75">
        <v>0</v>
      </c>
      <c r="S430" s="6">
        <v>0</v>
      </c>
      <c r="T430" s="75">
        <v>0</v>
      </c>
      <c r="U430" s="46">
        <v>0</v>
      </c>
      <c r="V430" s="75">
        <v>0</v>
      </c>
      <c r="W430" s="6">
        <v>0</v>
      </c>
    </row>
    <row r="431" spans="1:23" s="27" customFormat="1" ht="24.75" hidden="1" customHeight="1">
      <c r="A431" s="88">
        <v>390</v>
      </c>
      <c r="B431" s="7" t="s">
        <v>1235</v>
      </c>
      <c r="C431" s="11">
        <f t="shared" si="36"/>
        <v>6646158.0700000003</v>
      </c>
      <c r="D431" s="47">
        <v>113089.83</v>
      </c>
      <c r="E431" s="6">
        <v>163774.65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8">
        <v>4</v>
      </c>
      <c r="M431" s="6">
        <v>6369293.5899999999</v>
      </c>
      <c r="N431" s="75">
        <v>0</v>
      </c>
      <c r="O431" s="46">
        <v>0</v>
      </c>
      <c r="P431" s="75">
        <v>0</v>
      </c>
      <c r="Q431" s="46">
        <v>0</v>
      </c>
      <c r="R431" s="75">
        <v>0</v>
      </c>
      <c r="S431" s="6">
        <v>0</v>
      </c>
      <c r="T431" s="75">
        <v>0</v>
      </c>
      <c r="U431" s="46">
        <v>0</v>
      </c>
      <c r="V431" s="75">
        <v>0</v>
      </c>
      <c r="W431" s="6">
        <v>0</v>
      </c>
    </row>
    <row r="432" spans="1:23" s="27" customFormat="1" ht="24.75" hidden="1" customHeight="1">
      <c r="A432" s="88">
        <v>391</v>
      </c>
      <c r="B432" s="7" t="s">
        <v>352</v>
      </c>
      <c r="C432" s="11">
        <f t="shared" si="36"/>
        <v>12096201.77</v>
      </c>
      <c r="D432" s="47">
        <v>247778.43</v>
      </c>
      <c r="E432" s="6">
        <v>210563.6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8">
        <v>0</v>
      </c>
      <c r="M432" s="6">
        <v>0</v>
      </c>
      <c r="N432" s="75">
        <v>0</v>
      </c>
      <c r="O432" s="46">
        <v>0</v>
      </c>
      <c r="P432" s="75">
        <v>0</v>
      </c>
      <c r="Q432" s="46">
        <v>0</v>
      </c>
      <c r="R432" s="75">
        <v>0</v>
      </c>
      <c r="S432" s="6">
        <v>0</v>
      </c>
      <c r="T432" s="75">
        <v>4237.3</v>
      </c>
      <c r="U432" s="46">
        <v>11637859.74</v>
      </c>
      <c r="V432" s="75">
        <v>0</v>
      </c>
      <c r="W432" s="46">
        <v>0</v>
      </c>
    </row>
    <row r="433" spans="1:23" s="27" customFormat="1" ht="24.75" hidden="1" customHeight="1">
      <c r="A433" s="88">
        <v>392</v>
      </c>
      <c r="B433" s="7" t="s">
        <v>277</v>
      </c>
      <c r="C433" s="11">
        <f t="shared" si="36"/>
        <v>12220865.619999999</v>
      </c>
      <c r="D433" s="47">
        <v>250815.69</v>
      </c>
      <c r="E433" s="6">
        <v>189534.09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8">
        <v>0</v>
      </c>
      <c r="M433" s="6">
        <v>0</v>
      </c>
      <c r="N433" s="75">
        <v>0</v>
      </c>
      <c r="O433" s="46">
        <v>0</v>
      </c>
      <c r="P433" s="75">
        <v>0</v>
      </c>
      <c r="Q433" s="46">
        <v>0</v>
      </c>
      <c r="R433" s="75">
        <v>0</v>
      </c>
      <c r="S433" s="6">
        <v>0</v>
      </c>
      <c r="T433" s="75">
        <v>3209.2</v>
      </c>
      <c r="U433" s="46">
        <v>11780515.84</v>
      </c>
      <c r="V433" s="75">
        <v>0</v>
      </c>
      <c r="W433" s="46">
        <v>0</v>
      </c>
    </row>
    <row r="434" spans="1:23" s="27" customFormat="1" ht="24.75" hidden="1" customHeight="1">
      <c r="A434" s="88">
        <v>393</v>
      </c>
      <c r="B434" s="7" t="s">
        <v>353</v>
      </c>
      <c r="C434" s="11">
        <f t="shared" si="36"/>
        <v>11780511.689999999</v>
      </c>
      <c r="D434" s="47">
        <v>240953.03</v>
      </c>
      <c r="E434" s="6">
        <v>222280.14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8">
        <v>0</v>
      </c>
      <c r="M434" s="6">
        <v>0</v>
      </c>
      <c r="N434" s="75">
        <v>0</v>
      </c>
      <c r="O434" s="46">
        <v>0</v>
      </c>
      <c r="P434" s="75">
        <v>0</v>
      </c>
      <c r="Q434" s="46">
        <v>0</v>
      </c>
      <c r="R434" s="75">
        <v>0</v>
      </c>
      <c r="S434" s="6">
        <v>0</v>
      </c>
      <c r="T434" s="75">
        <v>3937.9</v>
      </c>
      <c r="U434" s="46">
        <v>11317278.52</v>
      </c>
      <c r="V434" s="75">
        <v>0</v>
      </c>
      <c r="W434" s="46">
        <v>0</v>
      </c>
    </row>
    <row r="435" spans="1:23" s="27" customFormat="1" ht="24.75" hidden="1" customHeight="1">
      <c r="A435" s="88">
        <v>394</v>
      </c>
      <c r="B435" s="7" t="s">
        <v>354</v>
      </c>
      <c r="C435" s="11">
        <f t="shared" si="36"/>
        <v>5177829.1100000003</v>
      </c>
      <c r="D435" s="47">
        <v>105778.32</v>
      </c>
      <c r="E435" s="6">
        <v>103768.17</v>
      </c>
      <c r="F435" s="6">
        <v>0</v>
      </c>
      <c r="G435" s="6">
        <v>4968282.62</v>
      </c>
      <c r="H435" s="6">
        <v>0</v>
      </c>
      <c r="I435" s="6">
        <v>0</v>
      </c>
      <c r="J435" s="6">
        <v>0</v>
      </c>
      <c r="K435" s="6">
        <v>0</v>
      </c>
      <c r="L435" s="8">
        <v>0</v>
      </c>
      <c r="M435" s="6">
        <v>0</v>
      </c>
      <c r="N435" s="75">
        <v>0</v>
      </c>
      <c r="O435" s="46">
        <v>0</v>
      </c>
      <c r="P435" s="75">
        <v>0</v>
      </c>
      <c r="Q435" s="46">
        <v>0</v>
      </c>
      <c r="R435" s="75">
        <v>0</v>
      </c>
      <c r="S435" s="46">
        <v>0</v>
      </c>
      <c r="T435" s="75">
        <v>0</v>
      </c>
      <c r="U435" s="46">
        <v>0</v>
      </c>
      <c r="V435" s="75">
        <v>0</v>
      </c>
      <c r="W435" s="46">
        <v>0</v>
      </c>
    </row>
    <row r="436" spans="1:23" s="27" customFormat="1" ht="24.75" hidden="1" customHeight="1">
      <c r="A436" s="88">
        <v>395</v>
      </c>
      <c r="B436" s="7" t="s">
        <v>355</v>
      </c>
      <c r="C436" s="11">
        <f t="shared" si="36"/>
        <v>5329837.47</v>
      </c>
      <c r="D436" s="47">
        <v>106687.88</v>
      </c>
      <c r="E436" s="6">
        <v>212146.25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8">
        <v>0</v>
      </c>
      <c r="M436" s="6">
        <v>0</v>
      </c>
      <c r="N436" s="75">
        <v>0</v>
      </c>
      <c r="O436" s="46">
        <v>0</v>
      </c>
      <c r="P436" s="75">
        <v>0</v>
      </c>
      <c r="Q436" s="46">
        <v>0</v>
      </c>
      <c r="R436" s="75">
        <v>0</v>
      </c>
      <c r="S436" s="46">
        <v>0</v>
      </c>
      <c r="T436" s="75">
        <v>2302.6</v>
      </c>
      <c r="U436" s="46">
        <v>5011003.34</v>
      </c>
      <c r="V436" s="75">
        <v>0</v>
      </c>
      <c r="W436" s="46">
        <v>0</v>
      </c>
    </row>
    <row r="437" spans="1:23" s="27" customFormat="1" ht="24.75" hidden="1" customHeight="1">
      <c r="A437" s="88">
        <v>396</v>
      </c>
      <c r="B437" s="7" t="s">
        <v>356</v>
      </c>
      <c r="C437" s="11">
        <f t="shared" si="36"/>
        <v>23506751.190000001</v>
      </c>
      <c r="D437" s="47">
        <v>472906.43</v>
      </c>
      <c r="E437" s="6">
        <v>821989.68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8">
        <v>0</v>
      </c>
      <c r="M437" s="6">
        <v>0</v>
      </c>
      <c r="N437" s="75">
        <v>2284</v>
      </c>
      <c r="O437" s="6">
        <v>6878162.1799999997</v>
      </c>
      <c r="P437" s="75">
        <v>0</v>
      </c>
      <c r="Q437" s="6">
        <v>0</v>
      </c>
      <c r="R437" s="75">
        <v>0</v>
      </c>
      <c r="S437" s="46">
        <v>0</v>
      </c>
      <c r="T437" s="75">
        <v>5240</v>
      </c>
      <c r="U437" s="46">
        <v>15333692.9</v>
      </c>
      <c r="V437" s="75">
        <v>0</v>
      </c>
      <c r="W437" s="6">
        <v>0</v>
      </c>
    </row>
    <row r="438" spans="1:23" s="27" customFormat="1" ht="24.75" hidden="1" customHeight="1">
      <c r="A438" s="88">
        <v>397</v>
      </c>
      <c r="B438" s="7" t="s">
        <v>357</v>
      </c>
      <c r="C438" s="11">
        <f t="shared" si="36"/>
        <v>4583820.72</v>
      </c>
      <c r="D438" s="47">
        <v>85497.39</v>
      </c>
      <c r="E438" s="6">
        <v>482612.23</v>
      </c>
      <c r="F438" s="6">
        <v>0</v>
      </c>
      <c r="G438" s="6">
        <v>1738817.32</v>
      </c>
      <c r="H438" s="6">
        <v>499319.36</v>
      </c>
      <c r="I438" s="6">
        <v>184477.66</v>
      </c>
      <c r="J438" s="6">
        <v>445478.32</v>
      </c>
      <c r="K438" s="6">
        <v>0</v>
      </c>
      <c r="L438" s="8">
        <v>0</v>
      </c>
      <c r="M438" s="6">
        <v>0</v>
      </c>
      <c r="N438" s="75">
        <v>381.2</v>
      </c>
      <c r="O438" s="6">
        <v>1147618.44</v>
      </c>
      <c r="P438" s="75">
        <v>0</v>
      </c>
      <c r="Q438" s="6">
        <v>0</v>
      </c>
      <c r="R438" s="75">
        <v>0</v>
      </c>
      <c r="S438" s="6">
        <v>0</v>
      </c>
      <c r="T438" s="75">
        <v>0</v>
      </c>
      <c r="U438" s="75">
        <v>0</v>
      </c>
      <c r="V438" s="75">
        <v>0</v>
      </c>
      <c r="W438" s="6">
        <v>0</v>
      </c>
    </row>
    <row r="439" spans="1:23" s="27" customFormat="1" ht="24.75" hidden="1" customHeight="1">
      <c r="A439" s="88">
        <v>398</v>
      </c>
      <c r="B439" s="7" t="s">
        <v>78</v>
      </c>
      <c r="C439" s="11">
        <f t="shared" si="36"/>
        <v>156228.75</v>
      </c>
      <c r="D439" s="47">
        <v>2534.71</v>
      </c>
      <c r="E439" s="6">
        <v>34641.480000000003</v>
      </c>
      <c r="F439" s="6">
        <v>119052.56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8">
        <v>0</v>
      </c>
      <c r="M439" s="6">
        <v>0</v>
      </c>
      <c r="N439" s="75">
        <v>0</v>
      </c>
      <c r="O439" s="46">
        <v>0</v>
      </c>
      <c r="P439" s="75">
        <v>0</v>
      </c>
      <c r="Q439" s="46">
        <v>0</v>
      </c>
      <c r="R439" s="75">
        <v>0</v>
      </c>
      <c r="S439" s="46">
        <v>0</v>
      </c>
      <c r="T439" s="75">
        <v>0</v>
      </c>
      <c r="U439" s="75">
        <v>0</v>
      </c>
      <c r="V439" s="75">
        <v>0</v>
      </c>
      <c r="W439" s="46">
        <v>0</v>
      </c>
    </row>
    <row r="440" spans="1:23" s="27" customFormat="1" ht="24.75" hidden="1" customHeight="1">
      <c r="A440" s="88">
        <v>399</v>
      </c>
      <c r="B440" s="7" t="s">
        <v>131</v>
      </c>
      <c r="C440" s="11">
        <f t="shared" si="36"/>
        <v>1530955.76</v>
      </c>
      <c r="D440" s="47">
        <v>30400.5</v>
      </c>
      <c r="E440" s="6">
        <v>72679.740000000005</v>
      </c>
      <c r="F440" s="6">
        <v>400713.84</v>
      </c>
      <c r="G440" s="6">
        <v>0</v>
      </c>
      <c r="H440" s="6">
        <v>487682.2</v>
      </c>
      <c r="I440" s="6">
        <v>253825.08</v>
      </c>
      <c r="J440" s="6">
        <v>285654.40000000002</v>
      </c>
      <c r="K440" s="6">
        <v>0</v>
      </c>
      <c r="L440" s="8">
        <v>0</v>
      </c>
      <c r="M440" s="6">
        <v>0</v>
      </c>
      <c r="N440" s="75">
        <v>0</v>
      </c>
      <c r="O440" s="46">
        <v>0</v>
      </c>
      <c r="P440" s="75">
        <v>0</v>
      </c>
      <c r="Q440" s="46">
        <v>0</v>
      </c>
      <c r="R440" s="75">
        <v>0</v>
      </c>
      <c r="S440" s="46">
        <v>0</v>
      </c>
      <c r="T440" s="75">
        <v>0</v>
      </c>
      <c r="U440" s="75">
        <v>0</v>
      </c>
      <c r="V440" s="75">
        <v>0</v>
      </c>
      <c r="W440" s="46">
        <v>0</v>
      </c>
    </row>
    <row r="441" spans="1:23" s="27" customFormat="1" ht="24.75" hidden="1" customHeight="1">
      <c r="A441" s="88">
        <v>400</v>
      </c>
      <c r="B441" s="7" t="s">
        <v>358</v>
      </c>
      <c r="C441" s="11">
        <f t="shared" si="36"/>
        <v>13255684.01</v>
      </c>
      <c r="D441" s="47">
        <v>263984.31</v>
      </c>
      <c r="E441" s="6">
        <v>592669.16</v>
      </c>
      <c r="F441" s="6">
        <v>1211990.98</v>
      </c>
      <c r="G441" s="6">
        <v>3168648.1</v>
      </c>
      <c r="H441" s="6">
        <v>1385618.15</v>
      </c>
      <c r="I441" s="6">
        <v>692809.07</v>
      </c>
      <c r="J441" s="6">
        <v>813123.84</v>
      </c>
      <c r="K441" s="6">
        <v>0</v>
      </c>
      <c r="L441" s="8">
        <v>0</v>
      </c>
      <c r="M441" s="6">
        <v>0</v>
      </c>
      <c r="N441" s="75">
        <v>1351.2</v>
      </c>
      <c r="O441" s="6">
        <v>5126840.4000000004</v>
      </c>
      <c r="P441" s="75">
        <v>0</v>
      </c>
      <c r="Q441" s="6">
        <v>0</v>
      </c>
      <c r="R441" s="75">
        <v>0</v>
      </c>
      <c r="S441" s="6">
        <v>0</v>
      </c>
      <c r="T441" s="75">
        <v>0</v>
      </c>
      <c r="U441" s="75">
        <v>0</v>
      </c>
      <c r="V441" s="75">
        <v>0</v>
      </c>
      <c r="W441" s="6">
        <v>0</v>
      </c>
    </row>
    <row r="442" spans="1:23" s="27" customFormat="1" ht="24.75" hidden="1" customHeight="1">
      <c r="A442" s="88">
        <v>401</v>
      </c>
      <c r="B442" s="7" t="s">
        <v>471</v>
      </c>
      <c r="C442" s="11">
        <f t="shared" si="36"/>
        <v>8473517.9900000002</v>
      </c>
      <c r="D442" s="47">
        <v>164405.01999999999</v>
      </c>
      <c r="E442" s="6">
        <v>587203.59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8">
        <v>0</v>
      </c>
      <c r="M442" s="6">
        <v>0</v>
      </c>
      <c r="N442" s="75">
        <v>1799.1</v>
      </c>
      <c r="O442" s="6">
        <v>4900433.8</v>
      </c>
      <c r="P442" s="75">
        <v>0</v>
      </c>
      <c r="Q442" s="6">
        <v>0</v>
      </c>
      <c r="R442" s="75">
        <v>0</v>
      </c>
      <c r="S442" s="6">
        <v>0</v>
      </c>
      <c r="T442" s="75">
        <v>2968</v>
      </c>
      <c r="U442" s="6">
        <v>2821475.58</v>
      </c>
      <c r="V442" s="75">
        <v>0</v>
      </c>
      <c r="W442" s="6">
        <v>0</v>
      </c>
    </row>
    <row r="443" spans="1:23" s="27" customFormat="1" ht="24.75" hidden="1" customHeight="1">
      <c r="A443" s="88">
        <v>402</v>
      </c>
      <c r="B443" s="7" t="s">
        <v>359</v>
      </c>
      <c r="C443" s="11">
        <f t="shared" si="36"/>
        <v>28343522.5</v>
      </c>
      <c r="D443" s="47">
        <v>574452.69999999995</v>
      </c>
      <c r="E443" s="6">
        <v>787706.64</v>
      </c>
      <c r="F443" s="6">
        <v>1915804.34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8">
        <v>0</v>
      </c>
      <c r="M443" s="6">
        <v>0</v>
      </c>
      <c r="N443" s="75">
        <v>2351.5</v>
      </c>
      <c r="O443" s="6">
        <v>8426595.9399999995</v>
      </c>
      <c r="P443" s="75">
        <v>0</v>
      </c>
      <c r="Q443" s="6">
        <v>0</v>
      </c>
      <c r="R443" s="75">
        <v>0</v>
      </c>
      <c r="S443" s="6">
        <v>0</v>
      </c>
      <c r="T443" s="75">
        <v>5537.1</v>
      </c>
      <c r="U443" s="6">
        <v>16638962.880000001</v>
      </c>
      <c r="V443" s="75">
        <v>0</v>
      </c>
      <c r="W443" s="6">
        <v>0</v>
      </c>
    </row>
    <row r="444" spans="1:23" s="27" customFormat="1" ht="24.75" hidden="1" customHeight="1">
      <c r="A444" s="88">
        <v>403</v>
      </c>
      <c r="B444" s="7" t="s">
        <v>360</v>
      </c>
      <c r="C444" s="11">
        <f t="shared" si="36"/>
        <v>25647699.52</v>
      </c>
      <c r="D444" s="47">
        <v>509488.61</v>
      </c>
      <c r="E444" s="6">
        <v>1208134.23</v>
      </c>
      <c r="F444" s="6">
        <v>1273221.18</v>
      </c>
      <c r="G444" s="6">
        <v>5741387.9400000004</v>
      </c>
      <c r="H444" s="6">
        <v>2722164.42</v>
      </c>
      <c r="I444" s="6">
        <v>1219401.3799999999</v>
      </c>
      <c r="J444" s="6">
        <v>1596471.56</v>
      </c>
      <c r="K444" s="6">
        <v>0</v>
      </c>
      <c r="L444" s="8">
        <v>0</v>
      </c>
      <c r="M444" s="6">
        <v>0</v>
      </c>
      <c r="N444" s="75">
        <v>1977</v>
      </c>
      <c r="O444" s="6">
        <v>2332957.94</v>
      </c>
      <c r="P444" s="75">
        <v>1479.7</v>
      </c>
      <c r="Q444" s="6">
        <v>553284.30000000005</v>
      </c>
      <c r="R444" s="75">
        <v>0</v>
      </c>
      <c r="S444" s="6">
        <v>0</v>
      </c>
      <c r="T444" s="46">
        <v>6910.7</v>
      </c>
      <c r="U444" s="6">
        <v>8491187.9600000009</v>
      </c>
      <c r="V444" s="75">
        <v>0</v>
      </c>
      <c r="W444" s="49">
        <v>0</v>
      </c>
    </row>
    <row r="445" spans="1:23" s="27" customFormat="1" ht="24.75" hidden="1" customHeight="1">
      <c r="A445" s="88">
        <v>404</v>
      </c>
      <c r="B445" s="7" t="s">
        <v>361</v>
      </c>
      <c r="C445" s="11">
        <f t="shared" si="36"/>
        <v>11063668.5</v>
      </c>
      <c r="D445" s="47">
        <v>218650.32</v>
      </c>
      <c r="E445" s="6">
        <v>275629.56</v>
      </c>
      <c r="F445" s="6">
        <v>0</v>
      </c>
      <c r="G445" s="6">
        <v>5525219.0199999996</v>
      </c>
      <c r="H445" s="6">
        <v>2697030.42</v>
      </c>
      <c r="I445" s="6">
        <v>678673.46</v>
      </c>
      <c r="J445" s="6">
        <v>1668465.72</v>
      </c>
      <c r="K445" s="6">
        <v>0</v>
      </c>
      <c r="L445" s="8">
        <v>0</v>
      </c>
      <c r="M445" s="6">
        <v>0</v>
      </c>
      <c r="N445" s="75">
        <v>0</v>
      </c>
      <c r="O445" s="46">
        <v>0</v>
      </c>
      <c r="P445" s="75">
        <v>0</v>
      </c>
      <c r="Q445" s="46">
        <v>0</v>
      </c>
      <c r="R445" s="75">
        <v>0</v>
      </c>
      <c r="S445" s="46">
        <v>0</v>
      </c>
      <c r="T445" s="46">
        <v>0</v>
      </c>
      <c r="U445" s="75">
        <v>0</v>
      </c>
      <c r="V445" s="75">
        <v>0</v>
      </c>
      <c r="W445" s="48">
        <v>0</v>
      </c>
    </row>
    <row r="446" spans="1:23" s="27" customFormat="1" ht="24.75" hidden="1" customHeight="1">
      <c r="A446" s="88">
        <v>405</v>
      </c>
      <c r="B446" s="7" t="s">
        <v>362</v>
      </c>
      <c r="C446" s="11">
        <f t="shared" si="36"/>
        <v>7523885.1399999997</v>
      </c>
      <c r="D446" s="47">
        <v>147236.79</v>
      </c>
      <c r="E446" s="6">
        <v>235959.77</v>
      </c>
      <c r="F446" s="6">
        <v>0</v>
      </c>
      <c r="G446" s="6">
        <v>3597477.8</v>
      </c>
      <c r="H446" s="6">
        <v>1799530.68</v>
      </c>
      <c r="I446" s="6">
        <v>650633.12</v>
      </c>
      <c r="J446" s="6">
        <v>1093046.98</v>
      </c>
      <c r="K446" s="6">
        <v>0</v>
      </c>
      <c r="L446" s="8">
        <v>0</v>
      </c>
      <c r="M446" s="6">
        <v>0</v>
      </c>
      <c r="N446" s="75">
        <v>0</v>
      </c>
      <c r="O446" s="46">
        <v>0</v>
      </c>
      <c r="P446" s="75">
        <v>0</v>
      </c>
      <c r="Q446" s="46">
        <v>0</v>
      </c>
      <c r="R446" s="75">
        <v>0</v>
      </c>
      <c r="S446" s="46">
        <v>0</v>
      </c>
      <c r="T446" s="46">
        <v>0</v>
      </c>
      <c r="U446" s="75">
        <v>0</v>
      </c>
      <c r="V446" s="75">
        <v>0</v>
      </c>
      <c r="W446" s="48">
        <v>0</v>
      </c>
    </row>
    <row r="447" spans="1:23" s="27" customFormat="1" ht="24.75" hidden="1" customHeight="1">
      <c r="A447" s="88">
        <v>406</v>
      </c>
      <c r="B447" s="7" t="s">
        <v>79</v>
      </c>
      <c r="C447" s="11">
        <f t="shared" si="36"/>
        <v>4544055.75</v>
      </c>
      <c r="D447" s="47">
        <v>88683.03</v>
      </c>
      <c r="E447" s="6">
        <v>267461.38</v>
      </c>
      <c r="F447" s="6">
        <v>918158</v>
      </c>
      <c r="G447" s="6">
        <v>0</v>
      </c>
      <c r="H447" s="6">
        <v>1612951.86</v>
      </c>
      <c r="I447" s="6">
        <v>657630.52</v>
      </c>
      <c r="J447" s="6">
        <v>999170.96000000008</v>
      </c>
      <c r="K447" s="6">
        <v>0</v>
      </c>
      <c r="L447" s="8">
        <v>0</v>
      </c>
      <c r="M447" s="6">
        <v>0</v>
      </c>
      <c r="N447" s="75">
        <v>0</v>
      </c>
      <c r="O447" s="46">
        <v>0</v>
      </c>
      <c r="P447" s="75">
        <v>0</v>
      </c>
      <c r="Q447" s="46">
        <v>0</v>
      </c>
      <c r="R447" s="75">
        <v>0</v>
      </c>
      <c r="S447" s="46">
        <v>0</v>
      </c>
      <c r="T447" s="46">
        <v>0</v>
      </c>
      <c r="U447" s="75">
        <v>0</v>
      </c>
      <c r="V447" s="75">
        <v>0</v>
      </c>
      <c r="W447" s="48">
        <v>0</v>
      </c>
    </row>
    <row r="448" spans="1:23" s="27" customFormat="1" ht="24.75" hidden="1" customHeight="1">
      <c r="A448" s="88">
        <v>407</v>
      </c>
      <c r="B448" s="7" t="s">
        <v>1240</v>
      </c>
      <c r="C448" s="11">
        <f t="shared" si="36"/>
        <v>3524879.88</v>
      </c>
      <c r="D448" s="47">
        <v>61194.75</v>
      </c>
      <c r="E448" s="6">
        <v>131762.74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8">
        <v>2</v>
      </c>
      <c r="M448" s="6">
        <v>3331922.39</v>
      </c>
      <c r="N448" s="75">
        <v>0</v>
      </c>
      <c r="O448" s="46">
        <v>0</v>
      </c>
      <c r="P448" s="75">
        <v>0</v>
      </c>
      <c r="Q448" s="46">
        <v>0</v>
      </c>
      <c r="R448" s="75">
        <v>0</v>
      </c>
      <c r="S448" s="46">
        <v>0</v>
      </c>
      <c r="T448" s="46">
        <v>0</v>
      </c>
      <c r="U448" s="75">
        <v>0</v>
      </c>
      <c r="V448" s="75">
        <v>0</v>
      </c>
      <c r="W448" s="48">
        <v>0</v>
      </c>
    </row>
    <row r="449" spans="1:23" s="27" customFormat="1" ht="24.75" hidden="1" customHeight="1">
      <c r="A449" s="88">
        <v>408</v>
      </c>
      <c r="B449" s="7" t="s">
        <v>80</v>
      </c>
      <c r="C449" s="11">
        <f t="shared" si="36"/>
        <v>11445114.189999999</v>
      </c>
      <c r="D449" s="47">
        <v>234193.67</v>
      </c>
      <c r="E449" s="6">
        <v>211121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8">
        <v>0</v>
      </c>
      <c r="M449" s="6">
        <v>0</v>
      </c>
      <c r="N449" s="75">
        <v>0</v>
      </c>
      <c r="O449" s="46">
        <v>0</v>
      </c>
      <c r="P449" s="75">
        <v>0</v>
      </c>
      <c r="Q449" s="46">
        <v>0</v>
      </c>
      <c r="R449" s="75">
        <v>0</v>
      </c>
      <c r="S449" s="46">
        <v>0</v>
      </c>
      <c r="T449" s="46">
        <v>3102.3</v>
      </c>
      <c r="U449" s="75">
        <v>10999799.52</v>
      </c>
      <c r="V449" s="75">
        <v>0</v>
      </c>
      <c r="W449" s="48">
        <v>0</v>
      </c>
    </row>
    <row r="450" spans="1:23" s="17" customFormat="1" ht="24.75" hidden="1" customHeight="1">
      <c r="A450" s="165" t="s">
        <v>133</v>
      </c>
      <c r="B450" s="166"/>
      <c r="C450" s="76">
        <f t="shared" si="36"/>
        <v>758942504.98000002</v>
      </c>
      <c r="D450" s="67">
        <f t="shared" ref="D450:W450" si="37">ROUND(SUM(D364:D449),2)</f>
        <v>15106002.27</v>
      </c>
      <c r="E450" s="67">
        <f t="shared" si="37"/>
        <v>26610063.440000001</v>
      </c>
      <c r="F450" s="67">
        <f t="shared" si="37"/>
        <v>43077213.539999999</v>
      </c>
      <c r="G450" s="67">
        <f t="shared" si="37"/>
        <v>92679557.079999998</v>
      </c>
      <c r="H450" s="67">
        <f t="shared" si="37"/>
        <v>38456459.630000003</v>
      </c>
      <c r="I450" s="67">
        <f t="shared" si="37"/>
        <v>18680664.170000002</v>
      </c>
      <c r="J450" s="67">
        <f t="shared" si="37"/>
        <v>27920170.02</v>
      </c>
      <c r="K450" s="67">
        <f t="shared" si="37"/>
        <v>0</v>
      </c>
      <c r="L450" s="66">
        <f t="shared" si="37"/>
        <v>33</v>
      </c>
      <c r="M450" s="67">
        <f t="shared" si="37"/>
        <v>54522616.109999999</v>
      </c>
      <c r="N450" s="67">
        <f t="shared" si="37"/>
        <v>41776.5</v>
      </c>
      <c r="O450" s="67">
        <f t="shared" si="37"/>
        <v>154141919.90000001</v>
      </c>
      <c r="P450" s="67">
        <f t="shared" si="37"/>
        <v>4832.3</v>
      </c>
      <c r="Q450" s="67">
        <f t="shared" si="37"/>
        <v>7669764</v>
      </c>
      <c r="R450" s="67">
        <f t="shared" si="37"/>
        <v>0</v>
      </c>
      <c r="S450" s="67">
        <f t="shared" si="37"/>
        <v>0</v>
      </c>
      <c r="T450" s="67">
        <f t="shared" si="37"/>
        <v>111898.95</v>
      </c>
      <c r="U450" s="67">
        <f t="shared" si="37"/>
        <v>280078074.81999999</v>
      </c>
      <c r="V450" s="67">
        <f t="shared" si="37"/>
        <v>0</v>
      </c>
      <c r="W450" s="67">
        <f t="shared" si="37"/>
        <v>0</v>
      </c>
    </row>
    <row r="451" spans="1:23" s="22" customFormat="1" ht="24.75" hidden="1" customHeight="1">
      <c r="A451" s="167" t="s">
        <v>61</v>
      </c>
      <c r="B451" s="155"/>
      <c r="C451" s="156"/>
      <c r="D451" s="69"/>
      <c r="E451" s="6"/>
      <c r="F451" s="6"/>
      <c r="G451" s="6"/>
      <c r="H451" s="6"/>
      <c r="I451" s="6"/>
      <c r="J451" s="6"/>
      <c r="K451" s="6"/>
      <c r="L451" s="45"/>
      <c r="M451" s="6"/>
      <c r="N451" s="78"/>
      <c r="O451" s="6"/>
      <c r="P451" s="78"/>
      <c r="Q451" s="6"/>
      <c r="R451" s="78"/>
      <c r="S451" s="6"/>
      <c r="T451" s="6"/>
      <c r="U451" s="6"/>
      <c r="V451" s="78"/>
      <c r="W451" s="49"/>
    </row>
    <row r="452" spans="1:23" s="27" customFormat="1" ht="24.75" hidden="1" customHeight="1">
      <c r="A452" s="16">
        <v>409</v>
      </c>
      <c r="B452" s="7" t="s">
        <v>1196</v>
      </c>
      <c r="C452" s="11">
        <f t="shared" ref="C452:C465" si="38">ROUND(SUM(E452+F452+G452+H452+I452+J452+K452+M452+O452+Q452+S452+W452+D452+U452),2)</f>
        <v>152301.42000000001</v>
      </c>
      <c r="D452" s="47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8">
        <v>0</v>
      </c>
      <c r="M452" s="6">
        <v>0</v>
      </c>
      <c r="N452" s="75">
        <v>0</v>
      </c>
      <c r="O452" s="46">
        <v>0</v>
      </c>
      <c r="P452" s="75">
        <v>0</v>
      </c>
      <c r="Q452" s="46">
        <v>0</v>
      </c>
      <c r="R452" s="75">
        <v>0</v>
      </c>
      <c r="S452" s="46">
        <v>0</v>
      </c>
      <c r="T452" s="75">
        <v>0</v>
      </c>
      <c r="U452" s="75">
        <v>0</v>
      </c>
      <c r="V452" s="75">
        <v>98</v>
      </c>
      <c r="W452" s="48">
        <v>152301.42000000001</v>
      </c>
    </row>
    <row r="453" spans="1:23" s="27" customFormat="1" ht="24.75" hidden="1" customHeight="1">
      <c r="A453" s="16">
        <v>410</v>
      </c>
      <c r="B453" s="7" t="s">
        <v>993</v>
      </c>
      <c r="C453" s="11">
        <f t="shared" si="38"/>
        <v>258598.71</v>
      </c>
      <c r="D453" s="47">
        <v>0</v>
      </c>
      <c r="E453" s="6">
        <v>258598.71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8">
        <v>0</v>
      </c>
      <c r="M453" s="6">
        <v>0</v>
      </c>
      <c r="N453" s="75">
        <v>0</v>
      </c>
      <c r="O453" s="6">
        <v>0</v>
      </c>
      <c r="P453" s="75">
        <v>0</v>
      </c>
      <c r="Q453" s="6">
        <v>0</v>
      </c>
      <c r="R453" s="75">
        <v>0</v>
      </c>
      <c r="S453" s="6">
        <v>0</v>
      </c>
      <c r="T453" s="75">
        <v>0</v>
      </c>
      <c r="U453" s="75">
        <v>0</v>
      </c>
      <c r="V453" s="75">
        <v>0</v>
      </c>
      <c r="W453" s="49">
        <v>0</v>
      </c>
    </row>
    <row r="454" spans="1:23" s="27" customFormat="1" ht="24.75" hidden="1" customHeight="1">
      <c r="A454" s="16">
        <v>411</v>
      </c>
      <c r="B454" s="7" t="s">
        <v>994</v>
      </c>
      <c r="C454" s="11">
        <f t="shared" si="38"/>
        <v>91493.49</v>
      </c>
      <c r="D454" s="47">
        <v>0</v>
      </c>
      <c r="E454" s="6">
        <v>91493.49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8">
        <v>0</v>
      </c>
      <c r="M454" s="6">
        <v>0</v>
      </c>
      <c r="N454" s="75">
        <v>0</v>
      </c>
      <c r="O454" s="46">
        <v>0</v>
      </c>
      <c r="P454" s="75">
        <v>0</v>
      </c>
      <c r="Q454" s="46">
        <v>0</v>
      </c>
      <c r="R454" s="75">
        <v>0</v>
      </c>
      <c r="S454" s="6">
        <v>0</v>
      </c>
      <c r="T454" s="75">
        <v>0</v>
      </c>
      <c r="U454" s="75">
        <v>0</v>
      </c>
      <c r="V454" s="75">
        <v>0</v>
      </c>
      <c r="W454" s="48">
        <v>0</v>
      </c>
    </row>
    <row r="455" spans="1:23" s="27" customFormat="1" ht="24.75" hidden="1" customHeight="1">
      <c r="A455" s="16">
        <v>412</v>
      </c>
      <c r="B455" s="7" t="s">
        <v>995</v>
      </c>
      <c r="C455" s="11">
        <f t="shared" si="38"/>
        <v>89222.73</v>
      </c>
      <c r="D455" s="47">
        <v>0</v>
      </c>
      <c r="E455" s="6">
        <v>89222.73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8">
        <v>0</v>
      </c>
      <c r="M455" s="6">
        <v>0</v>
      </c>
      <c r="N455" s="75">
        <v>0</v>
      </c>
      <c r="O455" s="46">
        <v>0</v>
      </c>
      <c r="P455" s="75">
        <v>0</v>
      </c>
      <c r="Q455" s="46">
        <v>0</v>
      </c>
      <c r="R455" s="75">
        <v>0</v>
      </c>
      <c r="S455" s="6">
        <v>0</v>
      </c>
      <c r="T455" s="75">
        <v>0</v>
      </c>
      <c r="U455" s="75">
        <v>0</v>
      </c>
      <c r="V455" s="75">
        <v>0</v>
      </c>
      <c r="W455" s="48">
        <v>0</v>
      </c>
    </row>
    <row r="456" spans="1:23" s="27" customFormat="1" ht="24.75" hidden="1" customHeight="1">
      <c r="A456" s="16">
        <v>413</v>
      </c>
      <c r="B456" s="7" t="s">
        <v>996</v>
      </c>
      <c r="C456" s="11">
        <f t="shared" si="38"/>
        <v>103126.82</v>
      </c>
      <c r="D456" s="47">
        <v>0</v>
      </c>
      <c r="E456" s="6">
        <v>103126.82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8">
        <v>0</v>
      </c>
      <c r="M456" s="6">
        <v>0</v>
      </c>
      <c r="N456" s="75">
        <v>0</v>
      </c>
      <c r="O456" s="6">
        <v>0</v>
      </c>
      <c r="P456" s="75">
        <v>0</v>
      </c>
      <c r="Q456" s="6">
        <v>0</v>
      </c>
      <c r="R456" s="75">
        <v>0</v>
      </c>
      <c r="S456" s="6">
        <v>0</v>
      </c>
      <c r="T456" s="75">
        <v>0</v>
      </c>
      <c r="U456" s="75">
        <v>0</v>
      </c>
      <c r="V456" s="75">
        <v>0</v>
      </c>
      <c r="W456" s="49">
        <v>0</v>
      </c>
    </row>
    <row r="457" spans="1:23" s="27" customFormat="1" ht="24.75" hidden="1" customHeight="1">
      <c r="A457" s="16">
        <v>414</v>
      </c>
      <c r="B457" s="7" t="s">
        <v>1280</v>
      </c>
      <c r="C457" s="11">
        <f t="shared" si="38"/>
        <v>226387.72</v>
      </c>
      <c r="D457" s="47">
        <v>0</v>
      </c>
      <c r="E457" s="6">
        <v>0</v>
      </c>
      <c r="F457" s="6">
        <v>0</v>
      </c>
      <c r="G457" s="6">
        <v>0</v>
      </c>
      <c r="H457" s="6">
        <v>226387.72</v>
      </c>
      <c r="I457" s="6">
        <v>0</v>
      </c>
      <c r="J457" s="6">
        <v>0</v>
      </c>
      <c r="K457" s="6">
        <v>0</v>
      </c>
      <c r="L457" s="8">
        <v>0</v>
      </c>
      <c r="M457" s="6">
        <v>0</v>
      </c>
      <c r="N457" s="75">
        <v>0</v>
      </c>
      <c r="O457" s="6">
        <v>0</v>
      </c>
      <c r="P457" s="75">
        <v>0</v>
      </c>
      <c r="Q457" s="6">
        <v>0</v>
      </c>
      <c r="R457" s="75">
        <v>0</v>
      </c>
      <c r="S457" s="6">
        <v>0</v>
      </c>
      <c r="T457" s="75">
        <v>0</v>
      </c>
      <c r="U457" s="75">
        <v>0</v>
      </c>
      <c r="V457" s="75">
        <v>0</v>
      </c>
      <c r="W457" s="49">
        <v>0</v>
      </c>
    </row>
    <row r="458" spans="1:23" s="27" customFormat="1" ht="24.75" hidden="1" customHeight="1">
      <c r="A458" s="16">
        <v>415</v>
      </c>
      <c r="B458" s="7" t="s">
        <v>997</v>
      </c>
      <c r="C458" s="11">
        <f t="shared" si="38"/>
        <v>39455.82</v>
      </c>
      <c r="D458" s="47">
        <v>0</v>
      </c>
      <c r="E458" s="6">
        <v>39455.82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8">
        <v>0</v>
      </c>
      <c r="M458" s="6">
        <v>0</v>
      </c>
      <c r="N458" s="75">
        <v>0</v>
      </c>
      <c r="O458" s="46">
        <v>0</v>
      </c>
      <c r="P458" s="75">
        <v>0</v>
      </c>
      <c r="Q458" s="46">
        <v>0</v>
      </c>
      <c r="R458" s="75">
        <v>0</v>
      </c>
      <c r="S458" s="46">
        <v>0</v>
      </c>
      <c r="T458" s="75">
        <v>0</v>
      </c>
      <c r="U458" s="75">
        <v>0</v>
      </c>
      <c r="V458" s="75">
        <v>0</v>
      </c>
      <c r="W458" s="48">
        <v>0</v>
      </c>
    </row>
    <row r="459" spans="1:23" s="27" customFormat="1" ht="24.75" hidden="1" customHeight="1">
      <c r="A459" s="16">
        <v>416</v>
      </c>
      <c r="B459" s="7" t="s">
        <v>998</v>
      </c>
      <c r="C459" s="11">
        <f t="shared" si="38"/>
        <v>56773.58</v>
      </c>
      <c r="D459" s="47">
        <v>0</v>
      </c>
      <c r="E459" s="6">
        <v>56773.58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8">
        <v>0</v>
      </c>
      <c r="M459" s="6">
        <v>0</v>
      </c>
      <c r="N459" s="75">
        <v>0</v>
      </c>
      <c r="O459" s="46">
        <v>0</v>
      </c>
      <c r="P459" s="75">
        <v>0</v>
      </c>
      <c r="Q459" s="46">
        <v>0</v>
      </c>
      <c r="R459" s="75">
        <v>0</v>
      </c>
      <c r="S459" s="46">
        <v>0</v>
      </c>
      <c r="T459" s="75">
        <v>0</v>
      </c>
      <c r="U459" s="75">
        <v>0</v>
      </c>
      <c r="V459" s="75">
        <v>0</v>
      </c>
      <c r="W459" s="48">
        <v>0</v>
      </c>
    </row>
    <row r="460" spans="1:23" s="27" customFormat="1" ht="24.75" hidden="1" customHeight="1">
      <c r="A460" s="16">
        <v>417</v>
      </c>
      <c r="B460" s="7" t="s">
        <v>999</v>
      </c>
      <c r="C460" s="11">
        <f t="shared" si="38"/>
        <v>190947.55</v>
      </c>
      <c r="D460" s="47">
        <v>0</v>
      </c>
      <c r="E460" s="6">
        <v>190947.55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8">
        <v>0</v>
      </c>
      <c r="M460" s="6">
        <v>0</v>
      </c>
      <c r="N460" s="75">
        <v>0</v>
      </c>
      <c r="O460" s="6">
        <v>0</v>
      </c>
      <c r="P460" s="75">
        <v>0</v>
      </c>
      <c r="Q460" s="6">
        <v>0</v>
      </c>
      <c r="R460" s="75">
        <v>0</v>
      </c>
      <c r="S460" s="6">
        <v>0</v>
      </c>
      <c r="T460" s="75">
        <v>0</v>
      </c>
      <c r="U460" s="75">
        <v>0</v>
      </c>
      <c r="V460" s="75">
        <v>0</v>
      </c>
      <c r="W460" s="49">
        <v>0</v>
      </c>
    </row>
    <row r="461" spans="1:23" s="27" customFormat="1" ht="24.75" hidden="1" customHeight="1">
      <c r="A461" s="16">
        <v>418</v>
      </c>
      <c r="B461" s="7" t="s">
        <v>1000</v>
      </c>
      <c r="C461" s="11">
        <f t="shared" si="38"/>
        <v>61630.03</v>
      </c>
      <c r="D461" s="47">
        <v>0</v>
      </c>
      <c r="E461" s="6">
        <v>61630.03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8">
        <v>0</v>
      </c>
      <c r="M461" s="6">
        <v>0</v>
      </c>
      <c r="N461" s="75">
        <v>0</v>
      </c>
      <c r="O461" s="6">
        <v>0</v>
      </c>
      <c r="P461" s="75">
        <v>0</v>
      </c>
      <c r="Q461" s="6">
        <v>0</v>
      </c>
      <c r="R461" s="75">
        <v>0</v>
      </c>
      <c r="S461" s="6">
        <v>0</v>
      </c>
      <c r="T461" s="75">
        <v>0</v>
      </c>
      <c r="U461" s="75">
        <v>0</v>
      </c>
      <c r="V461" s="75">
        <v>0</v>
      </c>
      <c r="W461" s="49">
        <v>0</v>
      </c>
    </row>
    <row r="462" spans="1:23" s="27" customFormat="1" ht="24.75" hidden="1" customHeight="1">
      <c r="A462" s="16">
        <v>419</v>
      </c>
      <c r="B462" s="7" t="s">
        <v>1001</v>
      </c>
      <c r="C462" s="11">
        <f t="shared" si="38"/>
        <v>153001.47</v>
      </c>
      <c r="D462" s="47">
        <v>0</v>
      </c>
      <c r="E462" s="6">
        <v>153001.47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8">
        <v>0</v>
      </c>
      <c r="M462" s="6">
        <v>0</v>
      </c>
      <c r="N462" s="75">
        <v>0</v>
      </c>
      <c r="O462" s="46">
        <v>0</v>
      </c>
      <c r="P462" s="75">
        <v>0</v>
      </c>
      <c r="Q462" s="46">
        <v>0</v>
      </c>
      <c r="R462" s="75">
        <v>0</v>
      </c>
      <c r="S462" s="46">
        <v>0</v>
      </c>
      <c r="T462" s="75">
        <v>0</v>
      </c>
      <c r="U462" s="75">
        <v>0</v>
      </c>
      <c r="V462" s="75">
        <v>0</v>
      </c>
      <c r="W462" s="48">
        <v>0</v>
      </c>
    </row>
    <row r="463" spans="1:23" s="27" customFormat="1" ht="24.75" hidden="1" customHeight="1">
      <c r="A463" s="16">
        <v>420</v>
      </c>
      <c r="B463" s="7" t="s">
        <v>1002</v>
      </c>
      <c r="C463" s="11">
        <f t="shared" si="38"/>
        <v>1780333.68</v>
      </c>
      <c r="D463" s="47">
        <v>0</v>
      </c>
      <c r="E463" s="6">
        <v>52370</v>
      </c>
      <c r="F463" s="6">
        <v>0</v>
      </c>
      <c r="G463" s="6">
        <v>1260236.46</v>
      </c>
      <c r="H463" s="6">
        <v>222568.06</v>
      </c>
      <c r="I463" s="6">
        <v>109345.88</v>
      </c>
      <c r="J463" s="6">
        <v>135813.28</v>
      </c>
      <c r="K463" s="6">
        <v>0</v>
      </c>
      <c r="L463" s="8">
        <v>0</v>
      </c>
      <c r="M463" s="6">
        <v>0</v>
      </c>
      <c r="N463" s="75">
        <v>0</v>
      </c>
      <c r="O463" s="46">
        <v>0</v>
      </c>
      <c r="P463" s="75">
        <v>0</v>
      </c>
      <c r="Q463" s="46">
        <v>0</v>
      </c>
      <c r="R463" s="75">
        <v>0</v>
      </c>
      <c r="S463" s="46">
        <v>0</v>
      </c>
      <c r="T463" s="75">
        <v>0</v>
      </c>
      <c r="U463" s="75">
        <v>0</v>
      </c>
      <c r="V463" s="75">
        <v>0</v>
      </c>
      <c r="W463" s="48">
        <v>0</v>
      </c>
    </row>
    <row r="464" spans="1:23" s="27" customFormat="1" ht="24.75" hidden="1" customHeight="1">
      <c r="A464" s="16">
        <v>421</v>
      </c>
      <c r="B464" s="7" t="s">
        <v>1003</v>
      </c>
      <c r="C464" s="11">
        <f t="shared" si="38"/>
        <v>41435.760000000002</v>
      </c>
      <c r="D464" s="47">
        <v>0</v>
      </c>
      <c r="E464" s="6">
        <v>41435.760000000002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8">
        <v>0</v>
      </c>
      <c r="M464" s="6">
        <v>0</v>
      </c>
      <c r="N464" s="75">
        <v>0</v>
      </c>
      <c r="O464" s="46">
        <v>0</v>
      </c>
      <c r="P464" s="75">
        <v>0</v>
      </c>
      <c r="Q464" s="46">
        <v>0</v>
      </c>
      <c r="R464" s="75">
        <v>0</v>
      </c>
      <c r="S464" s="46">
        <v>0</v>
      </c>
      <c r="T464" s="75">
        <v>0</v>
      </c>
      <c r="U464" s="75">
        <v>0</v>
      </c>
      <c r="V464" s="75">
        <v>0</v>
      </c>
      <c r="W464" s="48">
        <v>0</v>
      </c>
    </row>
    <row r="465" spans="1:23" s="27" customFormat="1" ht="24.75" hidden="1" customHeight="1">
      <c r="A465" s="16">
        <v>422</v>
      </c>
      <c r="B465" s="7" t="s">
        <v>1164</v>
      </c>
      <c r="C465" s="11">
        <f t="shared" si="38"/>
        <v>1893251.76</v>
      </c>
      <c r="D465" s="47">
        <v>0</v>
      </c>
      <c r="E465" s="6">
        <v>64867</v>
      </c>
      <c r="F465" s="6">
        <v>126650.12</v>
      </c>
      <c r="G465" s="6">
        <v>1309888.5</v>
      </c>
      <c r="H465" s="6">
        <v>0</v>
      </c>
      <c r="I465" s="6">
        <v>186914.36</v>
      </c>
      <c r="J465" s="6">
        <v>204931.78</v>
      </c>
      <c r="K465" s="6">
        <v>0</v>
      </c>
      <c r="L465" s="8">
        <v>0</v>
      </c>
      <c r="M465" s="6">
        <v>0</v>
      </c>
      <c r="N465" s="75">
        <v>0</v>
      </c>
      <c r="O465" s="46">
        <v>0</v>
      </c>
      <c r="P465" s="75">
        <v>0</v>
      </c>
      <c r="Q465" s="46">
        <v>0</v>
      </c>
      <c r="R465" s="75">
        <v>0</v>
      </c>
      <c r="S465" s="46">
        <v>0</v>
      </c>
      <c r="T465" s="75">
        <v>0</v>
      </c>
      <c r="U465" s="75">
        <v>0</v>
      </c>
      <c r="V465" s="75">
        <v>0</v>
      </c>
      <c r="W465" s="48">
        <v>0</v>
      </c>
    </row>
    <row r="466" spans="1:23" s="27" customFormat="1" ht="24.75" hidden="1" customHeight="1">
      <c r="A466" s="16">
        <v>423</v>
      </c>
      <c r="B466" s="7" t="s">
        <v>1004</v>
      </c>
      <c r="C466" s="11">
        <v>75155.91</v>
      </c>
      <c r="D466" s="47">
        <v>0</v>
      </c>
      <c r="E466" s="6">
        <v>75155.91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8">
        <v>0</v>
      </c>
      <c r="M466" s="6">
        <v>0</v>
      </c>
      <c r="N466" s="75">
        <v>0</v>
      </c>
      <c r="O466" s="6">
        <v>0</v>
      </c>
      <c r="P466" s="75">
        <v>0</v>
      </c>
      <c r="Q466" s="6">
        <v>0</v>
      </c>
      <c r="R466" s="75">
        <v>0</v>
      </c>
      <c r="S466" s="6">
        <v>0</v>
      </c>
      <c r="T466" s="75">
        <v>0</v>
      </c>
      <c r="U466" s="75">
        <v>0</v>
      </c>
      <c r="V466" s="75">
        <v>0</v>
      </c>
      <c r="W466" s="49">
        <v>0</v>
      </c>
    </row>
    <row r="467" spans="1:23" s="27" customFormat="1" ht="24.75" hidden="1" customHeight="1">
      <c r="A467" s="16">
        <v>424</v>
      </c>
      <c r="B467" s="7" t="s">
        <v>1275</v>
      </c>
      <c r="C467" s="11">
        <f t="shared" ref="C467:C472" si="39">ROUND(SUM(E467+F467+G467+H467+I467+J467+K467+M467+O467+Q467+S467+W467+D467+U467),2)</f>
        <v>261224.79</v>
      </c>
      <c r="D467" s="47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8">
        <v>0</v>
      </c>
      <c r="M467" s="6">
        <v>0</v>
      </c>
      <c r="N467" s="75">
        <v>0</v>
      </c>
      <c r="O467" s="6">
        <v>0</v>
      </c>
      <c r="P467" s="75">
        <v>0</v>
      </c>
      <c r="Q467" s="6">
        <v>0</v>
      </c>
      <c r="R467" s="75">
        <v>0</v>
      </c>
      <c r="S467" s="6">
        <v>0</v>
      </c>
      <c r="T467" s="75">
        <v>0</v>
      </c>
      <c r="U467" s="75">
        <v>0</v>
      </c>
      <c r="V467" s="75">
        <v>634.4</v>
      </c>
      <c r="W467" s="49">
        <v>261224.79</v>
      </c>
    </row>
    <row r="468" spans="1:23" s="27" customFormat="1" ht="24.75" hidden="1" customHeight="1">
      <c r="A468" s="16">
        <v>425</v>
      </c>
      <c r="B468" s="7" t="s">
        <v>1005</v>
      </c>
      <c r="C468" s="11">
        <f t="shared" si="39"/>
        <v>70058.37</v>
      </c>
      <c r="D468" s="47">
        <v>0</v>
      </c>
      <c r="E468" s="6">
        <v>70058.37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8">
        <v>0</v>
      </c>
      <c r="M468" s="6">
        <v>0</v>
      </c>
      <c r="N468" s="75">
        <v>0</v>
      </c>
      <c r="O468" s="6">
        <v>0</v>
      </c>
      <c r="P468" s="75">
        <v>0</v>
      </c>
      <c r="Q468" s="6">
        <v>0</v>
      </c>
      <c r="R468" s="75">
        <v>0</v>
      </c>
      <c r="S468" s="6">
        <v>0</v>
      </c>
      <c r="T468" s="75">
        <v>0</v>
      </c>
      <c r="U468" s="75">
        <v>0</v>
      </c>
      <c r="V468" s="75">
        <v>0</v>
      </c>
      <c r="W468" s="49">
        <v>0</v>
      </c>
    </row>
    <row r="469" spans="1:23" s="27" customFormat="1" ht="24.75" hidden="1" customHeight="1">
      <c r="A469" s="16">
        <v>426</v>
      </c>
      <c r="B469" s="7" t="s">
        <v>1006</v>
      </c>
      <c r="C469" s="11">
        <f t="shared" si="39"/>
        <v>67459.12</v>
      </c>
      <c r="D469" s="47">
        <v>0</v>
      </c>
      <c r="E469" s="6">
        <v>67459.12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8">
        <v>0</v>
      </c>
      <c r="M469" s="6">
        <v>0</v>
      </c>
      <c r="N469" s="75">
        <v>0</v>
      </c>
      <c r="O469" s="6">
        <v>0</v>
      </c>
      <c r="P469" s="75">
        <v>0</v>
      </c>
      <c r="Q469" s="6">
        <v>0</v>
      </c>
      <c r="R469" s="75">
        <v>0</v>
      </c>
      <c r="S469" s="6">
        <v>0</v>
      </c>
      <c r="T469" s="75">
        <v>0</v>
      </c>
      <c r="U469" s="75">
        <v>0</v>
      </c>
      <c r="V469" s="75">
        <v>0</v>
      </c>
      <c r="W469" s="49">
        <v>0</v>
      </c>
    </row>
    <row r="470" spans="1:23" s="27" customFormat="1" ht="24.75" hidden="1" customHeight="1">
      <c r="A470" s="16">
        <v>427</v>
      </c>
      <c r="B470" s="7" t="s">
        <v>1202</v>
      </c>
      <c r="C470" s="11">
        <f t="shared" si="39"/>
        <v>3621.62</v>
      </c>
      <c r="D470" s="47">
        <v>0</v>
      </c>
      <c r="E470" s="6">
        <v>3621.62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8">
        <v>0</v>
      </c>
      <c r="M470" s="6">
        <v>0</v>
      </c>
      <c r="N470" s="75">
        <v>0</v>
      </c>
      <c r="O470" s="46">
        <v>0</v>
      </c>
      <c r="P470" s="75">
        <v>0</v>
      </c>
      <c r="Q470" s="46">
        <v>0</v>
      </c>
      <c r="R470" s="75">
        <v>0</v>
      </c>
      <c r="S470" s="46">
        <v>0</v>
      </c>
      <c r="T470" s="75">
        <v>0</v>
      </c>
      <c r="U470" s="75">
        <v>0</v>
      </c>
      <c r="V470" s="75">
        <v>0</v>
      </c>
      <c r="W470" s="48">
        <v>0</v>
      </c>
    </row>
    <row r="471" spans="1:23" s="27" customFormat="1" ht="24.75" hidden="1" customHeight="1">
      <c r="A471" s="16">
        <v>428</v>
      </c>
      <c r="B471" s="7" t="s">
        <v>1203</v>
      </c>
      <c r="C471" s="11">
        <f t="shared" si="39"/>
        <v>3617.85</v>
      </c>
      <c r="D471" s="47">
        <v>0</v>
      </c>
      <c r="E471" s="6">
        <v>3617.85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8">
        <v>0</v>
      </c>
      <c r="M471" s="6">
        <v>0</v>
      </c>
      <c r="N471" s="75">
        <v>0</v>
      </c>
      <c r="O471" s="46">
        <v>0</v>
      </c>
      <c r="P471" s="75">
        <v>0</v>
      </c>
      <c r="Q471" s="46">
        <v>0</v>
      </c>
      <c r="R471" s="75">
        <v>0</v>
      </c>
      <c r="S471" s="46">
        <v>0</v>
      </c>
      <c r="T471" s="75">
        <v>0</v>
      </c>
      <c r="U471" s="75">
        <v>0</v>
      </c>
      <c r="V471" s="75">
        <v>0</v>
      </c>
      <c r="W471" s="48">
        <v>0</v>
      </c>
    </row>
    <row r="472" spans="1:23" s="17" customFormat="1" ht="24.75" hidden="1" customHeight="1">
      <c r="A472" s="165" t="s">
        <v>62</v>
      </c>
      <c r="B472" s="166"/>
      <c r="C472" s="76">
        <f t="shared" si="39"/>
        <v>5619098.2000000002</v>
      </c>
      <c r="D472" s="67">
        <f t="shared" ref="D472:W472" si="40">ROUND(SUM(D452:D471),2)</f>
        <v>0</v>
      </c>
      <c r="E472" s="67">
        <f t="shared" si="40"/>
        <v>1422835.83</v>
      </c>
      <c r="F472" s="67">
        <f t="shared" si="40"/>
        <v>126650.12</v>
      </c>
      <c r="G472" s="67">
        <f t="shared" si="40"/>
        <v>2570124.96</v>
      </c>
      <c r="H472" s="67">
        <f t="shared" si="40"/>
        <v>448955.78</v>
      </c>
      <c r="I472" s="67">
        <f t="shared" si="40"/>
        <v>296260.24</v>
      </c>
      <c r="J472" s="67">
        <f t="shared" si="40"/>
        <v>340745.06</v>
      </c>
      <c r="K472" s="67">
        <f t="shared" si="40"/>
        <v>0</v>
      </c>
      <c r="L472" s="66">
        <f t="shared" si="40"/>
        <v>0</v>
      </c>
      <c r="M472" s="67">
        <f t="shared" si="40"/>
        <v>0</v>
      </c>
      <c r="N472" s="67">
        <f t="shared" si="40"/>
        <v>0</v>
      </c>
      <c r="O472" s="67">
        <f t="shared" si="40"/>
        <v>0</v>
      </c>
      <c r="P472" s="67">
        <f t="shared" si="40"/>
        <v>0</v>
      </c>
      <c r="Q472" s="67">
        <f t="shared" si="40"/>
        <v>0</v>
      </c>
      <c r="R472" s="67">
        <f t="shared" si="40"/>
        <v>0</v>
      </c>
      <c r="S472" s="67">
        <f t="shared" si="40"/>
        <v>0</v>
      </c>
      <c r="T472" s="67">
        <f t="shared" si="40"/>
        <v>0</v>
      </c>
      <c r="U472" s="67">
        <f t="shared" si="40"/>
        <v>0</v>
      </c>
      <c r="V472" s="67">
        <f t="shared" si="40"/>
        <v>732.4</v>
      </c>
      <c r="W472" s="67">
        <f t="shared" si="40"/>
        <v>413526.21</v>
      </c>
    </row>
    <row r="473" spans="1:23" s="22" customFormat="1" ht="24.75" customHeight="1">
      <c r="A473" s="167" t="s">
        <v>63</v>
      </c>
      <c r="B473" s="155"/>
      <c r="C473" s="156"/>
      <c r="D473" s="69"/>
      <c r="E473" s="6"/>
      <c r="F473" s="6"/>
      <c r="G473" s="6"/>
      <c r="H473" s="6"/>
      <c r="I473" s="6"/>
      <c r="J473" s="6"/>
      <c r="K473" s="6"/>
      <c r="L473" s="45"/>
      <c r="M473" s="6"/>
      <c r="N473" s="78"/>
      <c r="O473" s="6"/>
      <c r="P473" s="78"/>
      <c r="Q473" s="6"/>
      <c r="R473" s="78"/>
      <c r="S473" s="6"/>
      <c r="T473" s="6"/>
      <c r="U473" s="6"/>
      <c r="V473" s="78"/>
      <c r="W473" s="49"/>
    </row>
    <row r="474" spans="1:23" s="22" customFormat="1" ht="24.75" hidden="1" customHeight="1">
      <c r="A474" s="45">
        <v>429</v>
      </c>
      <c r="B474" s="90" t="s">
        <v>1156</v>
      </c>
      <c r="C474" s="11">
        <f t="shared" ref="C474:C506" si="41">ROUND(SUM(E474+F474+G474+H474+I474+J474+K474+M474+O474+Q474+S474+W474+D474+U474),2)</f>
        <v>758648.28</v>
      </c>
      <c r="D474" s="59">
        <v>15894.92</v>
      </c>
      <c r="E474" s="49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8">
        <v>0</v>
      </c>
      <c r="M474" s="6">
        <v>0</v>
      </c>
      <c r="N474" s="75">
        <v>0</v>
      </c>
      <c r="O474" s="46">
        <v>0</v>
      </c>
      <c r="P474" s="78">
        <v>736</v>
      </c>
      <c r="Q474" s="48">
        <v>742753.36</v>
      </c>
      <c r="R474" s="75">
        <v>0</v>
      </c>
      <c r="S474" s="46">
        <v>0</v>
      </c>
      <c r="T474" s="75">
        <v>0</v>
      </c>
      <c r="U474" s="75">
        <v>0</v>
      </c>
      <c r="V474" s="75">
        <v>0</v>
      </c>
      <c r="W474" s="48">
        <v>0</v>
      </c>
    </row>
    <row r="475" spans="1:23" s="22" customFormat="1" ht="24.75" customHeight="1">
      <c r="A475" s="45">
        <v>1</v>
      </c>
      <c r="B475" s="7" t="s">
        <v>489</v>
      </c>
      <c r="C475" s="11">
        <f t="shared" si="41"/>
        <v>2747161.54</v>
      </c>
      <c r="D475" s="91">
        <v>0</v>
      </c>
      <c r="E475" s="6">
        <v>124422.74</v>
      </c>
      <c r="F475" s="6">
        <v>0</v>
      </c>
      <c r="G475" s="6">
        <v>0</v>
      </c>
      <c r="H475" s="6">
        <v>1257680.58</v>
      </c>
      <c r="I475" s="6">
        <v>667554.31999999995</v>
      </c>
      <c r="J475" s="6">
        <v>697503.9</v>
      </c>
      <c r="K475" s="6">
        <v>0</v>
      </c>
      <c r="L475" s="8">
        <v>0</v>
      </c>
      <c r="M475" s="6">
        <v>0</v>
      </c>
      <c r="N475" s="75">
        <v>0</v>
      </c>
      <c r="O475" s="46">
        <v>0</v>
      </c>
      <c r="P475" s="75">
        <v>0</v>
      </c>
      <c r="Q475" s="46">
        <v>0</v>
      </c>
      <c r="R475" s="78">
        <v>0</v>
      </c>
      <c r="S475" s="46">
        <v>0</v>
      </c>
      <c r="T475" s="75">
        <v>0</v>
      </c>
      <c r="U475" s="75">
        <v>0</v>
      </c>
      <c r="V475" s="75">
        <v>0</v>
      </c>
      <c r="W475" s="48">
        <v>0</v>
      </c>
    </row>
    <row r="476" spans="1:23" s="22" customFormat="1" ht="24" customHeight="1">
      <c r="A476" s="45">
        <v>2</v>
      </c>
      <c r="B476" s="7" t="s">
        <v>1213</v>
      </c>
      <c r="C476" s="11">
        <f t="shared" si="41"/>
        <v>285981.26</v>
      </c>
      <c r="D476" s="47">
        <v>0</v>
      </c>
      <c r="E476" s="6">
        <v>285981.26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8">
        <v>0</v>
      </c>
      <c r="M476" s="6">
        <v>0</v>
      </c>
      <c r="N476" s="75">
        <v>0</v>
      </c>
      <c r="O476" s="6">
        <v>0</v>
      </c>
      <c r="P476" s="75">
        <v>0</v>
      </c>
      <c r="Q476" s="6">
        <v>0</v>
      </c>
      <c r="R476" s="75">
        <v>0</v>
      </c>
      <c r="S476" s="6">
        <v>0</v>
      </c>
      <c r="T476" s="75">
        <v>0</v>
      </c>
      <c r="U476" s="75">
        <v>0</v>
      </c>
      <c r="V476" s="75">
        <v>0</v>
      </c>
      <c r="W476" s="49">
        <v>0</v>
      </c>
    </row>
    <row r="477" spans="1:23" s="22" customFormat="1" ht="24.75" customHeight="1">
      <c r="A477" s="45">
        <v>3</v>
      </c>
      <c r="B477" s="7" t="s">
        <v>525</v>
      </c>
      <c r="C477" s="11">
        <f t="shared" si="41"/>
        <v>308842.23999999999</v>
      </c>
      <c r="D477" s="47">
        <v>0</v>
      </c>
      <c r="E477" s="6">
        <v>308842.23999999999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8">
        <v>0</v>
      </c>
      <c r="M477" s="6">
        <v>0</v>
      </c>
      <c r="N477" s="78">
        <v>0</v>
      </c>
      <c r="O477" s="6">
        <v>0</v>
      </c>
      <c r="P477" s="75">
        <v>0</v>
      </c>
      <c r="Q477" s="6">
        <v>0</v>
      </c>
      <c r="R477" s="75">
        <v>0</v>
      </c>
      <c r="S477" s="6">
        <v>0</v>
      </c>
      <c r="T477" s="75">
        <v>0</v>
      </c>
      <c r="U477" s="75">
        <v>0</v>
      </c>
      <c r="V477" s="75">
        <v>0</v>
      </c>
      <c r="W477" s="49">
        <v>0</v>
      </c>
    </row>
    <row r="478" spans="1:23" s="27" customFormat="1" ht="24.75" customHeight="1">
      <c r="A478" s="45">
        <v>4</v>
      </c>
      <c r="B478" s="7" t="s">
        <v>490</v>
      </c>
      <c r="C478" s="11">
        <f t="shared" si="41"/>
        <v>16980658.109999999</v>
      </c>
      <c r="D478" s="47">
        <v>338853.79</v>
      </c>
      <c r="E478" s="6">
        <v>650591.81999999995</v>
      </c>
      <c r="F478" s="6">
        <v>1495455.3</v>
      </c>
      <c r="G478" s="6">
        <v>4534368.3</v>
      </c>
      <c r="H478" s="6">
        <v>1832659.18</v>
      </c>
      <c r="I478" s="6">
        <v>893848.82</v>
      </c>
      <c r="J478" s="6">
        <v>1095061.24</v>
      </c>
      <c r="K478" s="6">
        <v>0</v>
      </c>
      <c r="L478" s="8">
        <v>0</v>
      </c>
      <c r="M478" s="6">
        <v>0</v>
      </c>
      <c r="N478" s="75">
        <v>1503</v>
      </c>
      <c r="O478" s="6">
        <v>6139819.6600000001</v>
      </c>
      <c r="P478" s="75">
        <v>0</v>
      </c>
      <c r="Q478" s="6">
        <v>0</v>
      </c>
      <c r="R478" s="75">
        <v>0</v>
      </c>
      <c r="S478" s="6">
        <v>0</v>
      </c>
      <c r="T478" s="75">
        <v>0</v>
      </c>
      <c r="U478" s="75">
        <v>0</v>
      </c>
      <c r="V478" s="75">
        <v>0</v>
      </c>
      <c r="W478" s="49">
        <v>0</v>
      </c>
    </row>
    <row r="479" spans="1:23" s="27" customFormat="1" ht="24.75" customHeight="1">
      <c r="A479" s="45">
        <v>5</v>
      </c>
      <c r="B479" s="7" t="s">
        <v>491</v>
      </c>
      <c r="C479" s="11">
        <f t="shared" si="41"/>
        <v>1834320.15</v>
      </c>
      <c r="D479" s="47">
        <v>36391.910000000003</v>
      </c>
      <c r="E479" s="6">
        <v>80518.48</v>
      </c>
      <c r="F479" s="6">
        <v>0</v>
      </c>
      <c r="G479" s="6">
        <v>827393.58</v>
      </c>
      <c r="H479" s="6">
        <v>211991.72</v>
      </c>
      <c r="I479" s="6">
        <v>221368</v>
      </c>
      <c r="J479" s="6">
        <v>456656.46</v>
      </c>
      <c r="K479" s="6">
        <v>0</v>
      </c>
      <c r="L479" s="8">
        <v>0</v>
      </c>
      <c r="M479" s="6">
        <v>0</v>
      </c>
      <c r="N479" s="75">
        <v>0</v>
      </c>
      <c r="O479" s="46">
        <v>0</v>
      </c>
      <c r="P479" s="75">
        <v>0</v>
      </c>
      <c r="Q479" s="46">
        <v>0</v>
      </c>
      <c r="R479" s="75">
        <v>0</v>
      </c>
      <c r="S479" s="46">
        <v>0</v>
      </c>
      <c r="T479" s="75">
        <v>0</v>
      </c>
      <c r="U479" s="75">
        <v>0</v>
      </c>
      <c r="V479" s="75">
        <v>0</v>
      </c>
      <c r="W479" s="48">
        <v>0</v>
      </c>
    </row>
    <row r="480" spans="1:23" s="27" customFormat="1" ht="24.75" customHeight="1">
      <c r="A480" s="45">
        <v>6</v>
      </c>
      <c r="B480" s="7" t="s">
        <v>492</v>
      </c>
      <c r="C480" s="11">
        <f t="shared" si="41"/>
        <v>1873678</v>
      </c>
      <c r="D480" s="47">
        <v>37208.6</v>
      </c>
      <c r="E480" s="6">
        <v>80518.48</v>
      </c>
      <c r="F480" s="6">
        <v>0</v>
      </c>
      <c r="G480" s="6">
        <v>827393.58</v>
      </c>
      <c r="H480" s="6">
        <v>212221.82</v>
      </c>
      <c r="I480" s="6">
        <v>221574.5</v>
      </c>
      <c r="J480" s="6">
        <v>494761.02</v>
      </c>
      <c r="K480" s="6">
        <v>0</v>
      </c>
      <c r="L480" s="8">
        <v>0</v>
      </c>
      <c r="M480" s="6">
        <v>0</v>
      </c>
      <c r="N480" s="75">
        <v>0</v>
      </c>
      <c r="O480" s="46">
        <v>0</v>
      </c>
      <c r="P480" s="75">
        <v>0</v>
      </c>
      <c r="Q480" s="46">
        <v>0</v>
      </c>
      <c r="R480" s="75">
        <v>0</v>
      </c>
      <c r="S480" s="46">
        <v>0</v>
      </c>
      <c r="T480" s="75">
        <v>0</v>
      </c>
      <c r="U480" s="75">
        <v>0</v>
      </c>
      <c r="V480" s="75">
        <v>0</v>
      </c>
      <c r="W480" s="48">
        <v>0</v>
      </c>
    </row>
    <row r="481" spans="1:23" s="27" customFormat="1" ht="24.75" customHeight="1">
      <c r="A481" s="45">
        <v>7</v>
      </c>
      <c r="B481" s="7" t="s">
        <v>493</v>
      </c>
      <c r="C481" s="11">
        <f t="shared" si="41"/>
        <v>1795103.29</v>
      </c>
      <c r="D481" s="47">
        <v>35578.149999999994</v>
      </c>
      <c r="E481" s="6">
        <v>80518.48</v>
      </c>
      <c r="F481" s="6">
        <v>0</v>
      </c>
      <c r="G481" s="6">
        <v>789853.06</v>
      </c>
      <c r="H481" s="6">
        <v>184413.94</v>
      </c>
      <c r="I481" s="6">
        <v>192847.4</v>
      </c>
      <c r="J481" s="6">
        <v>511892.26</v>
      </c>
      <c r="K481" s="6">
        <v>0</v>
      </c>
      <c r="L481" s="8">
        <v>0</v>
      </c>
      <c r="M481" s="6">
        <v>0</v>
      </c>
      <c r="N481" s="75">
        <v>0</v>
      </c>
      <c r="O481" s="46">
        <v>0</v>
      </c>
      <c r="P481" s="75">
        <v>0</v>
      </c>
      <c r="Q481" s="46">
        <v>0</v>
      </c>
      <c r="R481" s="75">
        <v>0</v>
      </c>
      <c r="S481" s="46">
        <v>0</v>
      </c>
      <c r="T481" s="75">
        <v>0</v>
      </c>
      <c r="U481" s="75">
        <v>0</v>
      </c>
      <c r="V481" s="75">
        <v>0</v>
      </c>
      <c r="W481" s="48">
        <v>0</v>
      </c>
    </row>
    <row r="482" spans="1:23" s="27" customFormat="1" ht="24.75" customHeight="1">
      <c r="A482" s="45">
        <v>8</v>
      </c>
      <c r="B482" s="7" t="s">
        <v>494</v>
      </c>
      <c r="C482" s="11">
        <f t="shared" si="41"/>
        <v>1892629.1</v>
      </c>
      <c r="D482" s="47">
        <v>37601.839999999997</v>
      </c>
      <c r="E482" s="6">
        <v>80518.48</v>
      </c>
      <c r="F482" s="6">
        <v>0</v>
      </c>
      <c r="G482" s="6">
        <v>827371.16</v>
      </c>
      <c r="H482" s="6">
        <v>234621.76</v>
      </c>
      <c r="I482" s="6">
        <v>249048.44</v>
      </c>
      <c r="J482" s="6">
        <v>463467.42</v>
      </c>
      <c r="K482" s="6">
        <v>0</v>
      </c>
      <c r="L482" s="8">
        <v>0</v>
      </c>
      <c r="M482" s="6">
        <v>0</v>
      </c>
      <c r="N482" s="75">
        <v>0</v>
      </c>
      <c r="O482" s="46">
        <v>0</v>
      </c>
      <c r="P482" s="75">
        <v>0</v>
      </c>
      <c r="Q482" s="46">
        <v>0</v>
      </c>
      <c r="R482" s="75">
        <v>0</v>
      </c>
      <c r="S482" s="46">
        <v>0</v>
      </c>
      <c r="T482" s="75">
        <v>0</v>
      </c>
      <c r="U482" s="75">
        <v>0</v>
      </c>
      <c r="V482" s="75">
        <v>0</v>
      </c>
      <c r="W482" s="48">
        <v>0</v>
      </c>
    </row>
    <row r="483" spans="1:23" s="27" customFormat="1" ht="24.75" customHeight="1">
      <c r="A483" s="45">
        <v>9</v>
      </c>
      <c r="B483" s="7" t="s">
        <v>495</v>
      </c>
      <c r="C483" s="11">
        <f t="shared" si="41"/>
        <v>1561760.25</v>
      </c>
      <c r="D483" s="47">
        <v>30736.21</v>
      </c>
      <c r="E483" s="6">
        <v>80518.48</v>
      </c>
      <c r="F483" s="6">
        <v>0</v>
      </c>
      <c r="G483" s="6">
        <v>708535.72</v>
      </c>
      <c r="H483" s="6">
        <v>146976.07999999999</v>
      </c>
      <c r="I483" s="6">
        <v>149220.44</v>
      </c>
      <c r="J483" s="6">
        <v>445773.32</v>
      </c>
      <c r="K483" s="6">
        <v>0</v>
      </c>
      <c r="L483" s="8">
        <v>0</v>
      </c>
      <c r="M483" s="6">
        <v>0</v>
      </c>
      <c r="N483" s="75">
        <v>0</v>
      </c>
      <c r="O483" s="46">
        <v>0</v>
      </c>
      <c r="P483" s="75">
        <v>0</v>
      </c>
      <c r="Q483" s="46">
        <v>0</v>
      </c>
      <c r="R483" s="75">
        <v>0</v>
      </c>
      <c r="S483" s="46">
        <v>0</v>
      </c>
      <c r="T483" s="75">
        <v>0</v>
      </c>
      <c r="U483" s="75">
        <v>0</v>
      </c>
      <c r="V483" s="75">
        <v>0</v>
      </c>
      <c r="W483" s="48">
        <v>0</v>
      </c>
    </row>
    <row r="484" spans="1:23" s="27" customFormat="1" ht="24.75" customHeight="1">
      <c r="A484" s="45">
        <v>10</v>
      </c>
      <c r="B484" s="7" t="s">
        <v>496</v>
      </c>
      <c r="C484" s="11">
        <f t="shared" si="41"/>
        <v>1815908.89</v>
      </c>
      <c r="D484" s="47">
        <v>36009.870000000003</v>
      </c>
      <c r="E484" s="6">
        <v>80518.48</v>
      </c>
      <c r="F484" s="6">
        <v>0</v>
      </c>
      <c r="G484" s="6">
        <v>793845</v>
      </c>
      <c r="H484" s="6">
        <v>200589.38</v>
      </c>
      <c r="I484" s="6">
        <v>207354.32</v>
      </c>
      <c r="J484" s="6">
        <v>497591.84</v>
      </c>
      <c r="K484" s="6">
        <v>0</v>
      </c>
      <c r="L484" s="8">
        <v>0</v>
      </c>
      <c r="M484" s="6">
        <v>0</v>
      </c>
      <c r="N484" s="75">
        <v>0</v>
      </c>
      <c r="O484" s="46">
        <v>0</v>
      </c>
      <c r="P484" s="75">
        <v>0</v>
      </c>
      <c r="Q484" s="46">
        <v>0</v>
      </c>
      <c r="R484" s="75">
        <v>0</v>
      </c>
      <c r="S484" s="46">
        <v>0</v>
      </c>
      <c r="T484" s="75">
        <v>0</v>
      </c>
      <c r="U484" s="75">
        <v>0</v>
      </c>
      <c r="V484" s="75">
        <v>0</v>
      </c>
      <c r="W484" s="48">
        <v>0</v>
      </c>
    </row>
    <row r="485" spans="1:23" s="27" customFormat="1" ht="24.75" customHeight="1">
      <c r="A485" s="45">
        <v>11</v>
      </c>
      <c r="B485" s="7" t="s">
        <v>497</v>
      </c>
      <c r="C485" s="11">
        <f t="shared" si="41"/>
        <v>1762417.55</v>
      </c>
      <c r="D485" s="47">
        <v>34899.910000000003</v>
      </c>
      <c r="E485" s="6">
        <v>80518.48</v>
      </c>
      <c r="F485" s="6">
        <v>0</v>
      </c>
      <c r="G485" s="6">
        <v>772031.52</v>
      </c>
      <c r="H485" s="6">
        <v>194504.12</v>
      </c>
      <c r="I485" s="6">
        <v>185346.14</v>
      </c>
      <c r="J485" s="6">
        <v>495117.38</v>
      </c>
      <c r="K485" s="6">
        <v>0</v>
      </c>
      <c r="L485" s="8">
        <v>0</v>
      </c>
      <c r="M485" s="6">
        <v>0</v>
      </c>
      <c r="N485" s="75">
        <v>0</v>
      </c>
      <c r="O485" s="46">
        <v>0</v>
      </c>
      <c r="P485" s="75">
        <v>0</v>
      </c>
      <c r="Q485" s="46">
        <v>0</v>
      </c>
      <c r="R485" s="75">
        <v>0</v>
      </c>
      <c r="S485" s="46">
        <v>0</v>
      </c>
      <c r="T485" s="75">
        <v>0</v>
      </c>
      <c r="U485" s="75">
        <v>0</v>
      </c>
      <c r="V485" s="75">
        <v>0</v>
      </c>
      <c r="W485" s="48">
        <v>0</v>
      </c>
    </row>
    <row r="486" spans="1:23" s="27" customFormat="1" ht="24.75" hidden="1" customHeight="1">
      <c r="A486" s="45">
        <v>441</v>
      </c>
      <c r="B486" s="90" t="s">
        <v>1121</v>
      </c>
      <c r="C486" s="11">
        <f t="shared" si="41"/>
        <v>2074295.71</v>
      </c>
      <c r="D486" s="47">
        <v>40136.19</v>
      </c>
      <c r="E486" s="6">
        <v>140049.48000000001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8">
        <v>0</v>
      </c>
      <c r="M486" s="6">
        <v>0</v>
      </c>
      <c r="N486" s="80">
        <v>796</v>
      </c>
      <c r="O486" s="6">
        <v>1894110.04</v>
      </c>
      <c r="P486" s="75">
        <v>0</v>
      </c>
      <c r="Q486" s="6">
        <v>0</v>
      </c>
      <c r="R486" s="75">
        <v>0</v>
      </c>
      <c r="S486" s="6">
        <v>0</v>
      </c>
      <c r="T486" s="75">
        <v>0</v>
      </c>
      <c r="U486" s="75">
        <v>0</v>
      </c>
      <c r="V486" s="75">
        <v>0</v>
      </c>
      <c r="W486" s="49">
        <v>0</v>
      </c>
    </row>
    <row r="487" spans="1:23" s="27" customFormat="1" ht="24.75" hidden="1" customHeight="1">
      <c r="A487" s="45">
        <v>442</v>
      </c>
      <c r="B487" s="7" t="s">
        <v>1081</v>
      </c>
      <c r="C487" s="11">
        <f t="shared" si="41"/>
        <v>1438501.1</v>
      </c>
      <c r="D487" s="47">
        <v>29352.18</v>
      </c>
      <c r="E487" s="6">
        <v>23958.720000000001</v>
      </c>
      <c r="F487" s="6">
        <v>0</v>
      </c>
      <c r="G487" s="6">
        <v>1385190.2</v>
      </c>
      <c r="H487" s="6">
        <v>0</v>
      </c>
      <c r="I487" s="6">
        <v>0</v>
      </c>
      <c r="J487" s="6">
        <v>0</v>
      </c>
      <c r="K487" s="6">
        <v>0</v>
      </c>
      <c r="L487" s="8">
        <v>0</v>
      </c>
      <c r="M487" s="6">
        <v>0</v>
      </c>
      <c r="N487" s="75">
        <v>0</v>
      </c>
      <c r="O487" s="46">
        <v>0</v>
      </c>
      <c r="P487" s="75">
        <v>0</v>
      </c>
      <c r="Q487" s="46">
        <v>0</v>
      </c>
      <c r="R487" s="75">
        <v>0</v>
      </c>
      <c r="S487" s="46">
        <v>0</v>
      </c>
      <c r="T487" s="75">
        <v>0</v>
      </c>
      <c r="U487" s="75">
        <v>0</v>
      </c>
      <c r="V487" s="75">
        <v>0</v>
      </c>
      <c r="W487" s="48">
        <v>0</v>
      </c>
    </row>
    <row r="488" spans="1:23" s="27" customFormat="1" ht="24.75" hidden="1" customHeight="1">
      <c r="A488" s="45">
        <v>443</v>
      </c>
      <c r="B488" s="7" t="s">
        <v>1082</v>
      </c>
      <c r="C488" s="11">
        <f t="shared" si="41"/>
        <v>2562399.73</v>
      </c>
      <c r="D488" s="47">
        <v>51825.829999999994</v>
      </c>
      <c r="E488" s="6">
        <v>64805.599999999999</v>
      </c>
      <c r="F488" s="6">
        <v>0</v>
      </c>
      <c r="G488" s="6">
        <v>1343853.62</v>
      </c>
      <c r="H488" s="6">
        <v>394403.2</v>
      </c>
      <c r="I488" s="6">
        <v>194008.52</v>
      </c>
      <c r="J488" s="6">
        <v>513502.96</v>
      </c>
      <c r="K488" s="6">
        <v>0</v>
      </c>
      <c r="L488" s="8">
        <v>0</v>
      </c>
      <c r="M488" s="6">
        <v>0</v>
      </c>
      <c r="N488" s="75">
        <v>0</v>
      </c>
      <c r="O488" s="46">
        <v>0</v>
      </c>
      <c r="P488" s="75">
        <v>0</v>
      </c>
      <c r="Q488" s="46">
        <v>0</v>
      </c>
      <c r="R488" s="75">
        <v>0</v>
      </c>
      <c r="S488" s="46">
        <v>0</v>
      </c>
      <c r="T488" s="75">
        <v>0</v>
      </c>
      <c r="U488" s="75">
        <v>0</v>
      </c>
      <c r="V488" s="75">
        <v>0</v>
      </c>
      <c r="W488" s="46">
        <v>0</v>
      </c>
    </row>
    <row r="489" spans="1:23" s="27" customFormat="1" ht="24.75" hidden="1" customHeight="1">
      <c r="A489" s="45">
        <v>444</v>
      </c>
      <c r="B489" s="90" t="s">
        <v>1119</v>
      </c>
      <c r="C489" s="11">
        <f t="shared" si="41"/>
        <v>1550081.63</v>
      </c>
      <c r="D489" s="47">
        <v>31242.27</v>
      </c>
      <c r="E489" s="6">
        <v>44451.78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8">
        <v>0</v>
      </c>
      <c r="M489" s="6">
        <v>0</v>
      </c>
      <c r="N489" s="75">
        <v>0</v>
      </c>
      <c r="O489" s="46">
        <v>0</v>
      </c>
      <c r="P489" s="75">
        <v>0</v>
      </c>
      <c r="Q489" s="46">
        <v>0</v>
      </c>
      <c r="R489" s="80">
        <v>0</v>
      </c>
      <c r="S489" s="6">
        <v>0</v>
      </c>
      <c r="T489" s="80">
        <v>479.5</v>
      </c>
      <c r="U489" s="46">
        <v>1474387.58</v>
      </c>
      <c r="V489" s="75">
        <v>0</v>
      </c>
      <c r="W489" s="48">
        <v>0</v>
      </c>
    </row>
    <row r="490" spans="1:23" s="27" customFormat="1" ht="24.75" hidden="1" customHeight="1">
      <c r="A490" s="45">
        <v>445</v>
      </c>
      <c r="B490" s="90" t="s">
        <v>1120</v>
      </c>
      <c r="C490" s="11">
        <f t="shared" si="41"/>
        <v>1502270.11</v>
      </c>
      <c r="D490" s="47">
        <v>30236.63</v>
      </c>
      <c r="E490" s="6">
        <v>45104.32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8">
        <v>0</v>
      </c>
      <c r="M490" s="6">
        <v>0</v>
      </c>
      <c r="N490" s="75">
        <v>0</v>
      </c>
      <c r="O490" s="46">
        <v>0</v>
      </c>
      <c r="P490" s="75">
        <v>0</v>
      </c>
      <c r="Q490" s="46">
        <v>0</v>
      </c>
      <c r="R490" s="75">
        <v>0</v>
      </c>
      <c r="S490" s="6">
        <v>0</v>
      </c>
      <c r="T490" s="75">
        <v>500</v>
      </c>
      <c r="U490" s="46">
        <v>1426929.16</v>
      </c>
      <c r="V490" s="75">
        <v>0</v>
      </c>
      <c r="W490" s="48">
        <v>0</v>
      </c>
    </row>
    <row r="491" spans="1:23" s="27" customFormat="1" ht="24.75" hidden="1" customHeight="1">
      <c r="A491" s="45">
        <v>446</v>
      </c>
      <c r="B491" s="7" t="s">
        <v>483</v>
      </c>
      <c r="C491" s="11">
        <f t="shared" si="41"/>
        <v>205180.6</v>
      </c>
      <c r="D491" s="47">
        <v>3742.8</v>
      </c>
      <c r="E491" s="6">
        <v>24807.14</v>
      </c>
      <c r="F491" s="6">
        <v>0</v>
      </c>
      <c r="G491" s="6">
        <v>0</v>
      </c>
      <c r="H491" s="6">
        <v>0</v>
      </c>
      <c r="I491" s="6">
        <v>0</v>
      </c>
      <c r="J491" s="6">
        <v>176630.66</v>
      </c>
      <c r="K491" s="6">
        <v>0</v>
      </c>
      <c r="L491" s="8">
        <v>0</v>
      </c>
      <c r="M491" s="6">
        <v>0</v>
      </c>
      <c r="N491" s="75">
        <v>0</v>
      </c>
      <c r="O491" s="46">
        <v>0</v>
      </c>
      <c r="P491" s="75">
        <v>0</v>
      </c>
      <c r="Q491" s="46">
        <v>0</v>
      </c>
      <c r="R491" s="75">
        <v>0</v>
      </c>
      <c r="S491" s="6">
        <v>0</v>
      </c>
      <c r="T491" s="75">
        <v>0</v>
      </c>
      <c r="U491" s="46">
        <v>0</v>
      </c>
      <c r="V491" s="75">
        <v>0</v>
      </c>
      <c r="W491" s="48">
        <v>0</v>
      </c>
    </row>
    <row r="492" spans="1:23" s="27" customFormat="1" ht="24.75" hidden="1" customHeight="1">
      <c r="A492" s="45">
        <v>447</v>
      </c>
      <c r="B492" s="7" t="s">
        <v>1159</v>
      </c>
      <c r="C492" s="11">
        <f t="shared" si="41"/>
        <v>64416.2</v>
      </c>
      <c r="D492" s="47">
        <v>0</v>
      </c>
      <c r="E492" s="6">
        <v>64416.2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8">
        <v>0</v>
      </c>
      <c r="M492" s="6">
        <v>0</v>
      </c>
      <c r="N492" s="75">
        <v>0</v>
      </c>
      <c r="O492" s="46">
        <v>0</v>
      </c>
      <c r="P492" s="75">
        <v>0</v>
      </c>
      <c r="Q492" s="46">
        <v>0</v>
      </c>
      <c r="R492" s="75">
        <v>0</v>
      </c>
      <c r="S492" s="6">
        <v>0</v>
      </c>
      <c r="T492" s="75">
        <v>0</v>
      </c>
      <c r="U492" s="46">
        <v>0</v>
      </c>
      <c r="V492" s="75">
        <v>0</v>
      </c>
      <c r="W492" s="48">
        <v>0</v>
      </c>
    </row>
    <row r="493" spans="1:23" s="27" customFormat="1" ht="24.75" hidden="1" customHeight="1">
      <c r="A493" s="45">
        <v>448</v>
      </c>
      <c r="B493" s="7" t="s">
        <v>1276</v>
      </c>
      <c r="C493" s="11">
        <f t="shared" si="41"/>
        <v>2357805.5</v>
      </c>
      <c r="D493" s="47">
        <v>49662.98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8">
        <v>0</v>
      </c>
      <c r="M493" s="6">
        <v>0</v>
      </c>
      <c r="N493" s="75">
        <v>819.9</v>
      </c>
      <c r="O493" s="46">
        <f>2221334.97+86807.55</f>
        <v>2308142.52</v>
      </c>
      <c r="P493" s="75">
        <v>0</v>
      </c>
      <c r="Q493" s="46">
        <v>0</v>
      </c>
      <c r="R493" s="75">
        <v>0</v>
      </c>
      <c r="S493" s="46">
        <v>0</v>
      </c>
      <c r="T493" s="75">
        <v>0</v>
      </c>
      <c r="U493" s="75">
        <v>0</v>
      </c>
      <c r="V493" s="75">
        <v>0</v>
      </c>
      <c r="W493" s="48">
        <v>0</v>
      </c>
    </row>
    <row r="494" spans="1:23" s="27" customFormat="1" ht="24.75" hidden="1" customHeight="1">
      <c r="A494" s="45">
        <v>449</v>
      </c>
      <c r="B494" s="7" t="s">
        <v>1158</v>
      </c>
      <c r="C494" s="11">
        <f t="shared" si="41"/>
        <v>526260.47999999998</v>
      </c>
      <c r="D494" s="47">
        <v>8318.33</v>
      </c>
      <c r="E494" s="6">
        <v>13811.9</v>
      </c>
      <c r="F494" s="6">
        <v>225640.78</v>
      </c>
      <c r="G494" s="6">
        <v>198432.29</v>
      </c>
      <c r="H494" s="6">
        <v>26685.73</v>
      </c>
      <c r="I494" s="6">
        <v>53371.45</v>
      </c>
      <c r="J494" s="6">
        <v>0</v>
      </c>
      <c r="K494" s="6">
        <v>0</v>
      </c>
      <c r="L494" s="8">
        <v>0</v>
      </c>
      <c r="M494" s="6">
        <v>0</v>
      </c>
      <c r="N494" s="75">
        <v>0</v>
      </c>
      <c r="O494" s="46">
        <v>0</v>
      </c>
      <c r="P494" s="75">
        <v>0</v>
      </c>
      <c r="Q494" s="46">
        <v>0</v>
      </c>
      <c r="R494" s="75">
        <v>0</v>
      </c>
      <c r="S494" s="46">
        <v>0</v>
      </c>
      <c r="T494" s="75">
        <v>0</v>
      </c>
      <c r="U494" s="75">
        <v>0</v>
      </c>
      <c r="V494" s="75">
        <v>0</v>
      </c>
      <c r="W494" s="48">
        <v>0</v>
      </c>
    </row>
    <row r="495" spans="1:23" s="27" customFormat="1" ht="24.75" hidden="1" customHeight="1">
      <c r="A495" s="45">
        <v>450</v>
      </c>
      <c r="B495" s="7" t="s">
        <v>1154</v>
      </c>
      <c r="C495" s="11">
        <f t="shared" si="41"/>
        <v>1638069.79</v>
      </c>
      <c r="D495" s="47">
        <v>34006.15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8">
        <v>0</v>
      </c>
      <c r="M495" s="6">
        <v>0</v>
      </c>
      <c r="N495" s="75">
        <v>638.6</v>
      </c>
      <c r="O495" s="6">
        <v>1604063.64</v>
      </c>
      <c r="P495" s="75">
        <v>0</v>
      </c>
      <c r="Q495" s="6">
        <v>0</v>
      </c>
      <c r="R495" s="75">
        <v>0</v>
      </c>
      <c r="S495" s="6">
        <v>0</v>
      </c>
      <c r="T495" s="75">
        <v>0</v>
      </c>
      <c r="U495" s="75">
        <v>0</v>
      </c>
      <c r="V495" s="75">
        <v>0</v>
      </c>
      <c r="W495" s="49">
        <v>0</v>
      </c>
    </row>
    <row r="496" spans="1:23" s="27" customFormat="1" ht="24.75" hidden="1" customHeight="1">
      <c r="A496" s="45">
        <v>451</v>
      </c>
      <c r="B496" s="7" t="s">
        <v>1155</v>
      </c>
      <c r="C496" s="11">
        <f t="shared" si="41"/>
        <v>1643124.73</v>
      </c>
      <c r="D496" s="47">
        <v>34111.089999999997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8">
        <v>0</v>
      </c>
      <c r="M496" s="6">
        <v>0</v>
      </c>
      <c r="N496" s="75">
        <v>638.20000000000005</v>
      </c>
      <c r="O496" s="6">
        <v>1609013.64</v>
      </c>
      <c r="P496" s="75">
        <v>0</v>
      </c>
      <c r="Q496" s="6">
        <v>0</v>
      </c>
      <c r="R496" s="75">
        <v>0</v>
      </c>
      <c r="S496" s="6">
        <v>0</v>
      </c>
      <c r="T496" s="75">
        <v>0</v>
      </c>
      <c r="U496" s="75">
        <v>0</v>
      </c>
      <c r="V496" s="75">
        <v>0</v>
      </c>
      <c r="W496" s="49">
        <v>0</v>
      </c>
    </row>
    <row r="497" spans="1:23" s="27" customFormat="1" ht="24.75" hidden="1" customHeight="1">
      <c r="A497" s="45">
        <v>452</v>
      </c>
      <c r="B497" s="7" t="s">
        <v>1160</v>
      </c>
      <c r="C497" s="11">
        <f t="shared" si="41"/>
        <v>243085.78</v>
      </c>
      <c r="D497" s="47">
        <v>2423.6</v>
      </c>
      <c r="E497" s="6">
        <v>14157.64</v>
      </c>
      <c r="F497" s="6">
        <v>226504.54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8">
        <v>0</v>
      </c>
      <c r="M497" s="6">
        <v>0</v>
      </c>
      <c r="N497" s="75">
        <v>0</v>
      </c>
      <c r="O497" s="46">
        <v>0</v>
      </c>
      <c r="P497" s="75">
        <v>0</v>
      </c>
      <c r="Q497" s="46">
        <v>0</v>
      </c>
      <c r="R497" s="75">
        <v>0</v>
      </c>
      <c r="S497" s="46">
        <v>0</v>
      </c>
      <c r="T497" s="75">
        <v>0</v>
      </c>
      <c r="U497" s="75">
        <v>0</v>
      </c>
      <c r="V497" s="75">
        <v>0</v>
      </c>
      <c r="W497" s="48">
        <v>0</v>
      </c>
    </row>
    <row r="498" spans="1:23" s="27" customFormat="1" ht="24.75" hidden="1" customHeight="1">
      <c r="A498" s="45">
        <v>453</v>
      </c>
      <c r="B498" s="7" t="s">
        <v>484</v>
      </c>
      <c r="C498" s="11">
        <f t="shared" si="41"/>
        <v>2397521.5</v>
      </c>
      <c r="D498" s="47">
        <v>44422.14</v>
      </c>
      <c r="E498" s="6">
        <v>213657.88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8">
        <v>0</v>
      </c>
      <c r="M498" s="6">
        <v>0</v>
      </c>
      <c r="N498" s="75">
        <v>663.9</v>
      </c>
      <c r="O498" s="6">
        <v>2139441.48</v>
      </c>
      <c r="P498" s="75">
        <v>0</v>
      </c>
      <c r="Q498" s="6">
        <v>0</v>
      </c>
      <c r="R498" s="75">
        <v>0</v>
      </c>
      <c r="S498" s="6">
        <v>0</v>
      </c>
      <c r="T498" s="75">
        <v>0</v>
      </c>
      <c r="U498" s="75">
        <v>0</v>
      </c>
      <c r="V498" s="75">
        <v>0</v>
      </c>
      <c r="W498" s="49">
        <v>0</v>
      </c>
    </row>
    <row r="499" spans="1:23" s="27" customFormat="1" ht="24.75" hidden="1" customHeight="1">
      <c r="A499" s="45">
        <v>454</v>
      </c>
      <c r="B499" s="7" t="s">
        <v>1426</v>
      </c>
      <c r="C499" s="11">
        <f t="shared" si="41"/>
        <v>6130905.2800000003</v>
      </c>
      <c r="D499" s="47">
        <v>120508.02</v>
      </c>
      <c r="E499" s="6">
        <v>323374.28000000003</v>
      </c>
      <c r="F499" s="6">
        <v>0</v>
      </c>
      <c r="G499" s="6">
        <v>3041424.04</v>
      </c>
      <c r="H499" s="6">
        <v>1552693.56</v>
      </c>
      <c r="I499" s="6">
        <v>499661.56</v>
      </c>
      <c r="J499" s="6">
        <v>593243.81999999995</v>
      </c>
      <c r="K499" s="6">
        <v>0</v>
      </c>
      <c r="L499" s="8">
        <v>0</v>
      </c>
      <c r="M499" s="6">
        <v>0</v>
      </c>
      <c r="N499" s="75">
        <v>0</v>
      </c>
      <c r="O499" s="46">
        <v>0</v>
      </c>
      <c r="P499" s="75">
        <v>0</v>
      </c>
      <c r="Q499" s="46">
        <v>0</v>
      </c>
      <c r="R499" s="75">
        <v>0</v>
      </c>
      <c r="S499" s="46">
        <v>0</v>
      </c>
      <c r="T499" s="75">
        <v>0</v>
      </c>
      <c r="U499" s="75">
        <v>0</v>
      </c>
      <c r="V499" s="75">
        <v>0</v>
      </c>
      <c r="W499" s="48">
        <v>0</v>
      </c>
    </row>
    <row r="500" spans="1:23" s="27" customFormat="1" ht="24.75" hidden="1" customHeight="1">
      <c r="A500" s="45">
        <v>455</v>
      </c>
      <c r="B500" s="7" t="s">
        <v>1134</v>
      </c>
      <c r="C500" s="11">
        <f t="shared" si="41"/>
        <v>26419578.649999999</v>
      </c>
      <c r="D500" s="47">
        <v>274238.40999999997</v>
      </c>
      <c r="E500" s="6">
        <v>677429.74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8">
        <v>0</v>
      </c>
      <c r="M500" s="6">
        <v>0</v>
      </c>
      <c r="N500" s="75">
        <v>2332.9</v>
      </c>
      <c r="O500" s="6">
        <v>8658843.5399999991</v>
      </c>
      <c r="P500" s="75">
        <v>0</v>
      </c>
      <c r="Q500" s="6">
        <v>0</v>
      </c>
      <c r="R500" s="75">
        <v>0</v>
      </c>
      <c r="S500" s="6">
        <v>0</v>
      </c>
      <c r="T500" s="75">
        <v>5874</v>
      </c>
      <c r="U500" s="6">
        <v>16809066.960000001</v>
      </c>
      <c r="V500" s="75">
        <v>0</v>
      </c>
      <c r="W500" s="49">
        <v>0</v>
      </c>
    </row>
    <row r="501" spans="1:23" s="27" customFormat="1" ht="24.75" hidden="1" customHeight="1">
      <c r="A501" s="45">
        <v>456</v>
      </c>
      <c r="B501" s="7" t="s">
        <v>485</v>
      </c>
      <c r="C501" s="11">
        <f t="shared" si="41"/>
        <v>4312424.26</v>
      </c>
      <c r="D501" s="47">
        <v>81887.08</v>
      </c>
      <c r="E501" s="6">
        <v>263160.06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8">
        <v>0</v>
      </c>
      <c r="M501" s="6">
        <v>0</v>
      </c>
      <c r="N501" s="75">
        <v>1507.9</v>
      </c>
      <c r="O501" s="6">
        <v>3967377.12</v>
      </c>
      <c r="P501" s="75">
        <v>0</v>
      </c>
      <c r="Q501" s="6">
        <v>0</v>
      </c>
      <c r="R501" s="75">
        <v>0</v>
      </c>
      <c r="S501" s="6">
        <v>0</v>
      </c>
      <c r="T501" s="75">
        <v>0</v>
      </c>
      <c r="U501" s="75">
        <v>0</v>
      </c>
      <c r="V501" s="75">
        <v>0</v>
      </c>
      <c r="W501" s="49">
        <v>0</v>
      </c>
    </row>
    <row r="502" spans="1:23" s="27" customFormat="1" ht="24.75" hidden="1" customHeight="1">
      <c r="A502" s="45">
        <v>457</v>
      </c>
      <c r="B502" s="7" t="s">
        <v>486</v>
      </c>
      <c r="C502" s="11">
        <f t="shared" si="41"/>
        <v>2136512.73</v>
      </c>
      <c r="D502" s="47">
        <v>42657.01</v>
      </c>
      <c r="E502" s="6">
        <v>80782.8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8">
        <v>0</v>
      </c>
      <c r="M502" s="6">
        <v>0</v>
      </c>
      <c r="N502" s="75">
        <v>899.1</v>
      </c>
      <c r="O502" s="6">
        <v>2013072.92</v>
      </c>
      <c r="P502" s="75">
        <v>0</v>
      </c>
      <c r="Q502" s="6">
        <v>0</v>
      </c>
      <c r="R502" s="75">
        <v>0</v>
      </c>
      <c r="S502" s="6">
        <v>0</v>
      </c>
      <c r="T502" s="75">
        <v>0</v>
      </c>
      <c r="U502" s="75">
        <v>0</v>
      </c>
      <c r="V502" s="75">
        <v>0</v>
      </c>
      <c r="W502" s="49">
        <v>0</v>
      </c>
    </row>
    <row r="503" spans="1:23" s="27" customFormat="1" ht="25.5" hidden="1" customHeight="1">
      <c r="A503" s="45">
        <v>458</v>
      </c>
      <c r="B503" s="7" t="s">
        <v>1212</v>
      </c>
      <c r="C503" s="11">
        <f t="shared" si="41"/>
        <v>1485161.65</v>
      </c>
      <c r="D503" s="47">
        <v>15722.99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8">
        <v>0</v>
      </c>
      <c r="M503" s="6">
        <v>0</v>
      </c>
      <c r="N503" s="75">
        <v>0</v>
      </c>
      <c r="O503" s="6">
        <v>0</v>
      </c>
      <c r="P503" s="75">
        <v>1201.4000000000001</v>
      </c>
      <c r="Q503" s="6">
        <v>1469438.66</v>
      </c>
      <c r="R503" s="75">
        <v>0</v>
      </c>
      <c r="S503" s="6">
        <v>0</v>
      </c>
      <c r="T503" s="75">
        <v>0</v>
      </c>
      <c r="U503" s="75">
        <v>0</v>
      </c>
      <c r="V503" s="75">
        <v>0</v>
      </c>
      <c r="W503" s="49">
        <v>0</v>
      </c>
    </row>
    <row r="504" spans="1:23" s="27" customFormat="1" ht="24.75" hidden="1" customHeight="1">
      <c r="A504" s="45">
        <v>459</v>
      </c>
      <c r="B504" s="92" t="s">
        <v>487</v>
      </c>
      <c r="C504" s="11">
        <f t="shared" si="41"/>
        <v>9351417.4600000009</v>
      </c>
      <c r="D504" s="47">
        <v>185845.34</v>
      </c>
      <c r="E504" s="6">
        <v>395145.42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8">
        <v>0</v>
      </c>
      <c r="M504" s="6">
        <v>0</v>
      </c>
      <c r="N504" s="75">
        <v>1037</v>
      </c>
      <c r="O504" s="6">
        <v>2102000.08</v>
      </c>
      <c r="P504" s="75">
        <v>0</v>
      </c>
      <c r="Q504" s="6">
        <v>0</v>
      </c>
      <c r="R504" s="75">
        <v>0</v>
      </c>
      <c r="S504" s="6">
        <v>0</v>
      </c>
      <c r="T504" s="75">
        <v>3295.4</v>
      </c>
      <c r="U504" s="6">
        <v>6668426.6200000001</v>
      </c>
      <c r="V504" s="75">
        <v>0</v>
      </c>
      <c r="W504" s="49">
        <v>0</v>
      </c>
    </row>
    <row r="505" spans="1:23" s="27" customFormat="1" ht="24.75" hidden="1" customHeight="1">
      <c r="A505" s="45">
        <v>460</v>
      </c>
      <c r="B505" s="92" t="s">
        <v>488</v>
      </c>
      <c r="C505" s="11">
        <f t="shared" si="41"/>
        <v>9439338.6500000004</v>
      </c>
      <c r="D505" s="47">
        <v>187630.07</v>
      </c>
      <c r="E505" s="6">
        <v>397057.02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8">
        <v>0</v>
      </c>
      <c r="M505" s="6">
        <v>0</v>
      </c>
      <c r="N505" s="75">
        <v>1048.3</v>
      </c>
      <c r="O505" s="6">
        <v>2078675.02</v>
      </c>
      <c r="P505" s="75">
        <v>0</v>
      </c>
      <c r="Q505" s="6">
        <v>0</v>
      </c>
      <c r="R505" s="75">
        <v>0</v>
      </c>
      <c r="S505" s="6">
        <v>0</v>
      </c>
      <c r="T505" s="75">
        <v>3242.6</v>
      </c>
      <c r="U505" s="6">
        <v>6775976.54</v>
      </c>
      <c r="V505" s="75">
        <v>0</v>
      </c>
      <c r="W505" s="49">
        <v>0</v>
      </c>
    </row>
    <row r="506" spans="1:23" s="24" customFormat="1" ht="24.75" hidden="1" customHeight="1">
      <c r="A506" s="163" t="s">
        <v>64</v>
      </c>
      <c r="B506" s="164"/>
      <c r="C506" s="76">
        <f t="shared" si="41"/>
        <v>111095460.2</v>
      </c>
      <c r="D506" s="77">
        <f t="shared" ref="D506:W506" si="42">ROUND(SUM(D474:D505),2)</f>
        <v>1871144.31</v>
      </c>
      <c r="E506" s="77">
        <f t="shared" si="42"/>
        <v>4719637.4000000004</v>
      </c>
      <c r="F506" s="77">
        <f t="shared" si="42"/>
        <v>1947600.62</v>
      </c>
      <c r="G506" s="77">
        <f t="shared" si="42"/>
        <v>16049692.07</v>
      </c>
      <c r="H506" s="77">
        <f t="shared" si="42"/>
        <v>6449441.0700000003</v>
      </c>
      <c r="I506" s="77">
        <f t="shared" si="42"/>
        <v>3735203.91</v>
      </c>
      <c r="J506" s="77">
        <f t="shared" si="42"/>
        <v>6441202.2800000003</v>
      </c>
      <c r="K506" s="77">
        <f t="shared" si="42"/>
        <v>0</v>
      </c>
      <c r="L506" s="77">
        <f t="shared" si="42"/>
        <v>0</v>
      </c>
      <c r="M506" s="77">
        <f t="shared" si="42"/>
        <v>0</v>
      </c>
      <c r="N506" s="77">
        <f t="shared" si="42"/>
        <v>11884.8</v>
      </c>
      <c r="O506" s="77">
        <f t="shared" si="42"/>
        <v>34514559.659999996</v>
      </c>
      <c r="P506" s="77">
        <f t="shared" si="42"/>
        <v>1937.4</v>
      </c>
      <c r="Q506" s="77">
        <f t="shared" si="42"/>
        <v>2212192.02</v>
      </c>
      <c r="R506" s="77">
        <f t="shared" si="42"/>
        <v>0</v>
      </c>
      <c r="S506" s="77">
        <f t="shared" si="42"/>
        <v>0</v>
      </c>
      <c r="T506" s="77">
        <f t="shared" si="42"/>
        <v>13391.5</v>
      </c>
      <c r="U506" s="77">
        <f t="shared" si="42"/>
        <v>33154786.859999999</v>
      </c>
      <c r="V506" s="77">
        <f t="shared" si="42"/>
        <v>0</v>
      </c>
      <c r="W506" s="77">
        <f t="shared" si="42"/>
        <v>0</v>
      </c>
    </row>
    <row r="507" spans="1:23" s="24" customFormat="1" ht="24.75" hidden="1" customHeight="1">
      <c r="A507" s="152" t="s">
        <v>66</v>
      </c>
      <c r="B507" s="153"/>
      <c r="C507" s="154"/>
      <c r="D507" s="83"/>
      <c r="E507" s="6"/>
      <c r="F507" s="6"/>
      <c r="G507" s="6"/>
      <c r="H507" s="6"/>
      <c r="I507" s="6"/>
      <c r="J507" s="6"/>
      <c r="K507" s="6"/>
      <c r="L507" s="93"/>
      <c r="M507" s="6"/>
      <c r="N507" s="94"/>
      <c r="O507" s="6"/>
      <c r="P507" s="94"/>
      <c r="Q507" s="6"/>
      <c r="R507" s="94"/>
      <c r="S507" s="6"/>
      <c r="T507" s="6"/>
      <c r="U507" s="6"/>
      <c r="V507" s="94"/>
      <c r="W507" s="49"/>
    </row>
    <row r="508" spans="1:23" s="27" customFormat="1" ht="24.75" hidden="1" customHeight="1">
      <c r="A508" s="16">
        <v>461</v>
      </c>
      <c r="B508" s="7" t="s">
        <v>913</v>
      </c>
      <c r="C508" s="11">
        <f t="shared" ref="C508:C514" si="43">ROUND(SUM(E508+F508+G508+H508+I508+J508+K508+M508+O508+Q508+S508+W508+D508+U508),2)</f>
        <v>5998732.2599999998</v>
      </c>
      <c r="D508" s="47">
        <v>61385.22</v>
      </c>
      <c r="E508" s="6">
        <v>200410</v>
      </c>
      <c r="F508" s="6">
        <v>0</v>
      </c>
      <c r="G508" s="6">
        <v>0</v>
      </c>
      <c r="H508" s="6">
        <v>745676.39</v>
      </c>
      <c r="I508" s="6">
        <v>523935.84</v>
      </c>
      <c r="J508" s="6">
        <v>0</v>
      </c>
      <c r="K508" s="6">
        <v>0</v>
      </c>
      <c r="L508" s="8">
        <v>0</v>
      </c>
      <c r="M508" s="6">
        <v>0</v>
      </c>
      <c r="N508" s="75">
        <v>1105</v>
      </c>
      <c r="O508" s="6">
        <v>4467324.8099999996</v>
      </c>
      <c r="P508" s="75">
        <v>0</v>
      </c>
      <c r="Q508" s="6">
        <v>0</v>
      </c>
      <c r="R508" s="75">
        <v>0</v>
      </c>
      <c r="S508" s="6">
        <v>0</v>
      </c>
      <c r="T508" s="75">
        <v>0</v>
      </c>
      <c r="U508" s="75">
        <v>0</v>
      </c>
      <c r="V508" s="75">
        <v>0</v>
      </c>
      <c r="W508" s="49">
        <v>0</v>
      </c>
    </row>
    <row r="509" spans="1:23" s="27" customFormat="1" ht="24.75" hidden="1" customHeight="1">
      <c r="A509" s="16">
        <v>462</v>
      </c>
      <c r="B509" s="7" t="s">
        <v>914</v>
      </c>
      <c r="C509" s="11">
        <f t="shared" si="43"/>
        <v>12026239.869999999</v>
      </c>
      <c r="D509" s="47">
        <v>83571.420000000013</v>
      </c>
      <c r="E509" s="6">
        <v>391061</v>
      </c>
      <c r="F509" s="6">
        <v>874162.26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8">
        <v>0</v>
      </c>
      <c r="M509" s="6">
        <v>0</v>
      </c>
      <c r="N509" s="75">
        <v>1295</v>
      </c>
      <c r="O509" s="6">
        <v>3741194.04</v>
      </c>
      <c r="P509" s="75">
        <v>0</v>
      </c>
      <c r="Q509" s="6">
        <v>0</v>
      </c>
      <c r="R509" s="75">
        <v>0</v>
      </c>
      <c r="S509" s="6">
        <v>0</v>
      </c>
      <c r="T509" s="75">
        <v>1500</v>
      </c>
      <c r="U509" s="6">
        <v>6936251.1500000004</v>
      </c>
      <c r="V509" s="75">
        <v>0</v>
      </c>
      <c r="W509" s="49">
        <v>0</v>
      </c>
    </row>
    <row r="510" spans="1:23" s="27" customFormat="1" ht="24.75" hidden="1" customHeight="1">
      <c r="A510" s="16">
        <v>463</v>
      </c>
      <c r="B510" s="7" t="s">
        <v>915</v>
      </c>
      <c r="C510" s="11">
        <f t="shared" si="43"/>
        <v>20285996.940000001</v>
      </c>
      <c r="D510" s="47">
        <v>0</v>
      </c>
      <c r="E510" s="6">
        <v>492698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8">
        <v>0</v>
      </c>
      <c r="M510" s="6">
        <v>0</v>
      </c>
      <c r="N510" s="75">
        <v>2282</v>
      </c>
      <c r="O510" s="6">
        <v>7194079.9400000004</v>
      </c>
      <c r="P510" s="75">
        <v>0</v>
      </c>
      <c r="Q510" s="6">
        <v>0</v>
      </c>
      <c r="R510" s="75">
        <v>0</v>
      </c>
      <c r="S510" s="6">
        <v>0</v>
      </c>
      <c r="T510" s="75">
        <v>4086.9</v>
      </c>
      <c r="U510" s="6">
        <v>12599219</v>
      </c>
      <c r="V510" s="75">
        <v>0</v>
      </c>
      <c r="W510" s="6">
        <v>0</v>
      </c>
    </row>
    <row r="511" spans="1:23" s="27" customFormat="1" ht="24.75" hidden="1" customHeight="1">
      <c r="A511" s="16">
        <v>464</v>
      </c>
      <c r="B511" s="7" t="s">
        <v>916</v>
      </c>
      <c r="C511" s="11">
        <f t="shared" si="43"/>
        <v>4228628.59</v>
      </c>
      <c r="D511" s="47">
        <v>42254.92</v>
      </c>
      <c r="E511" s="6">
        <v>237316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8">
        <v>0</v>
      </c>
      <c r="M511" s="6">
        <v>0</v>
      </c>
      <c r="N511" s="75">
        <v>1305</v>
      </c>
      <c r="O511" s="6">
        <v>3949057.67</v>
      </c>
      <c r="P511" s="75">
        <v>0</v>
      </c>
      <c r="Q511" s="6">
        <v>0</v>
      </c>
      <c r="R511" s="75">
        <v>0</v>
      </c>
      <c r="S511" s="6">
        <v>0</v>
      </c>
      <c r="T511" s="75">
        <v>0</v>
      </c>
      <c r="U511" s="6">
        <v>0</v>
      </c>
      <c r="V511" s="75">
        <v>0</v>
      </c>
      <c r="W511" s="6">
        <v>0</v>
      </c>
    </row>
    <row r="512" spans="1:23" s="27" customFormat="1" ht="24.75" hidden="1" customHeight="1">
      <c r="A512" s="16">
        <v>465</v>
      </c>
      <c r="B512" s="7" t="s">
        <v>917</v>
      </c>
      <c r="C512" s="11">
        <f t="shared" si="43"/>
        <v>10899133.25</v>
      </c>
      <c r="D512" s="47">
        <v>111675.18</v>
      </c>
      <c r="E512" s="6">
        <v>350525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8">
        <v>0</v>
      </c>
      <c r="M512" s="6">
        <v>0</v>
      </c>
      <c r="N512" s="75">
        <v>1272.53</v>
      </c>
      <c r="O512" s="6">
        <v>3714017.26</v>
      </c>
      <c r="P512" s="75">
        <v>0</v>
      </c>
      <c r="Q512" s="6">
        <v>0</v>
      </c>
      <c r="R512" s="75">
        <v>0</v>
      </c>
      <c r="S512" s="6">
        <v>0</v>
      </c>
      <c r="T512" s="75">
        <v>2062.7800000000002</v>
      </c>
      <c r="U512" s="6">
        <v>6722915.8099999996</v>
      </c>
      <c r="V512" s="75">
        <v>0</v>
      </c>
      <c r="W512" s="6">
        <v>0</v>
      </c>
    </row>
    <row r="513" spans="1:23" s="27" customFormat="1" ht="24.75" hidden="1" customHeight="1">
      <c r="A513" s="16">
        <v>466</v>
      </c>
      <c r="B513" s="7" t="s">
        <v>918</v>
      </c>
      <c r="C513" s="11">
        <f t="shared" si="43"/>
        <v>11574727.939999999</v>
      </c>
      <c r="D513" s="47">
        <v>118818.44</v>
      </c>
      <c r="E513" s="6">
        <v>351382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8">
        <v>0</v>
      </c>
      <c r="M513" s="6">
        <v>0</v>
      </c>
      <c r="N513" s="75">
        <v>1284.6600000000001</v>
      </c>
      <c r="O513" s="6">
        <v>4097273.88</v>
      </c>
      <c r="P513" s="75">
        <v>0</v>
      </c>
      <c r="Q513" s="6">
        <v>0</v>
      </c>
      <c r="R513" s="75">
        <v>0</v>
      </c>
      <c r="S513" s="6">
        <v>0</v>
      </c>
      <c r="T513" s="75">
        <v>2384.1999999999998</v>
      </c>
      <c r="U513" s="6">
        <v>7007253.6200000001</v>
      </c>
      <c r="V513" s="75">
        <v>0</v>
      </c>
      <c r="W513" s="6">
        <v>0</v>
      </c>
    </row>
    <row r="514" spans="1:23" s="17" customFormat="1" ht="24.75" hidden="1" customHeight="1">
      <c r="A514" s="187" t="s">
        <v>67</v>
      </c>
      <c r="B514" s="188"/>
      <c r="C514" s="76">
        <f t="shared" si="43"/>
        <v>65013458.850000001</v>
      </c>
      <c r="D514" s="67">
        <f t="shared" ref="D514:W514" si="44">ROUND(SUM(D508:D513),2)</f>
        <v>417705.18</v>
      </c>
      <c r="E514" s="67">
        <f t="shared" si="44"/>
        <v>2023392</v>
      </c>
      <c r="F514" s="67">
        <f t="shared" si="44"/>
        <v>874162.26</v>
      </c>
      <c r="G514" s="67">
        <f t="shared" si="44"/>
        <v>0</v>
      </c>
      <c r="H514" s="67">
        <f t="shared" si="44"/>
        <v>745676.39</v>
      </c>
      <c r="I514" s="67">
        <f t="shared" si="44"/>
        <v>523935.84</v>
      </c>
      <c r="J514" s="67">
        <f t="shared" si="44"/>
        <v>0</v>
      </c>
      <c r="K514" s="67">
        <f t="shared" si="44"/>
        <v>0</v>
      </c>
      <c r="L514" s="66">
        <f t="shared" si="44"/>
        <v>0</v>
      </c>
      <c r="M514" s="67">
        <f t="shared" si="44"/>
        <v>0</v>
      </c>
      <c r="N514" s="67">
        <f t="shared" si="44"/>
        <v>8544.19</v>
      </c>
      <c r="O514" s="67">
        <f t="shared" si="44"/>
        <v>27162947.600000001</v>
      </c>
      <c r="P514" s="67">
        <f t="shared" si="44"/>
        <v>0</v>
      </c>
      <c r="Q514" s="67">
        <f t="shared" si="44"/>
        <v>0</v>
      </c>
      <c r="R514" s="67">
        <f t="shared" si="44"/>
        <v>0</v>
      </c>
      <c r="S514" s="67">
        <f t="shared" si="44"/>
        <v>0</v>
      </c>
      <c r="T514" s="67">
        <f t="shared" si="44"/>
        <v>10033.879999999999</v>
      </c>
      <c r="U514" s="67">
        <f t="shared" si="44"/>
        <v>33265639.579999998</v>
      </c>
      <c r="V514" s="67">
        <f t="shared" si="44"/>
        <v>0</v>
      </c>
      <c r="W514" s="67">
        <f t="shared" si="44"/>
        <v>0</v>
      </c>
    </row>
    <row r="515" spans="1:23" s="17" customFormat="1" ht="24.75" hidden="1" customHeight="1">
      <c r="A515" s="167" t="s">
        <v>72</v>
      </c>
      <c r="B515" s="155"/>
      <c r="C515" s="156"/>
      <c r="D515" s="69"/>
      <c r="E515" s="6"/>
      <c r="F515" s="6"/>
      <c r="G515" s="6"/>
      <c r="H515" s="6"/>
      <c r="I515" s="6"/>
      <c r="J515" s="6"/>
      <c r="K515" s="6"/>
      <c r="L515" s="66"/>
      <c r="M515" s="6"/>
      <c r="N515" s="67"/>
      <c r="O515" s="6"/>
      <c r="P515" s="67"/>
      <c r="Q515" s="6"/>
      <c r="R515" s="67"/>
      <c r="S515" s="6"/>
      <c r="T515" s="6"/>
      <c r="U515" s="6"/>
      <c r="V515" s="67"/>
      <c r="W515" s="6"/>
    </row>
    <row r="516" spans="1:23" s="32" customFormat="1" ht="24.75" hidden="1" customHeight="1">
      <c r="A516" s="16">
        <v>467</v>
      </c>
      <c r="B516" s="7" t="s">
        <v>134</v>
      </c>
      <c r="C516" s="11">
        <f t="shared" ref="C516:C546" si="45">ROUND(SUM(E516+F516+G516+H516+I516+J516+K516+M516+O516+Q516+S516+W516+D516+U516),2)</f>
        <v>849127.28</v>
      </c>
      <c r="D516" s="47">
        <v>17260.32</v>
      </c>
      <c r="E516" s="6">
        <v>25309.82</v>
      </c>
      <c r="F516" s="6">
        <v>0</v>
      </c>
      <c r="G516" s="6">
        <v>806557.14</v>
      </c>
      <c r="H516" s="6">
        <v>0</v>
      </c>
      <c r="I516" s="6">
        <v>0</v>
      </c>
      <c r="J516" s="6">
        <v>0</v>
      </c>
      <c r="K516" s="6">
        <v>0</v>
      </c>
      <c r="L516" s="8">
        <v>0</v>
      </c>
      <c r="M516" s="6">
        <v>0</v>
      </c>
      <c r="N516" s="75">
        <v>0</v>
      </c>
      <c r="O516" s="46">
        <v>0</v>
      </c>
      <c r="P516" s="75">
        <v>0</v>
      </c>
      <c r="Q516" s="46">
        <v>0</v>
      </c>
      <c r="R516" s="75">
        <v>0</v>
      </c>
      <c r="S516" s="46">
        <v>0</v>
      </c>
      <c r="T516" s="75">
        <v>0</v>
      </c>
      <c r="U516" s="75">
        <v>0</v>
      </c>
      <c r="V516" s="75">
        <v>0</v>
      </c>
      <c r="W516" s="48">
        <v>0</v>
      </c>
    </row>
    <row r="517" spans="1:23" s="32" customFormat="1" ht="24.75" hidden="1" customHeight="1">
      <c r="A517" s="16">
        <v>468</v>
      </c>
      <c r="B517" s="7" t="s">
        <v>187</v>
      </c>
      <c r="C517" s="11">
        <f t="shared" si="45"/>
        <v>2119668.34</v>
      </c>
      <c r="D517" s="47">
        <v>43396.98</v>
      </c>
      <c r="E517" s="6">
        <v>48375.28</v>
      </c>
      <c r="F517" s="6">
        <v>239704.02</v>
      </c>
      <c r="G517" s="6">
        <v>1350047.44</v>
      </c>
      <c r="H517" s="6">
        <v>0</v>
      </c>
      <c r="I517" s="6">
        <v>223881.4</v>
      </c>
      <c r="J517" s="6">
        <v>214263.22</v>
      </c>
      <c r="K517" s="6">
        <v>0</v>
      </c>
      <c r="L517" s="8">
        <v>0</v>
      </c>
      <c r="M517" s="6">
        <v>0</v>
      </c>
      <c r="N517" s="75">
        <v>0</v>
      </c>
      <c r="O517" s="46">
        <v>0</v>
      </c>
      <c r="P517" s="75">
        <v>0</v>
      </c>
      <c r="Q517" s="46">
        <v>0</v>
      </c>
      <c r="R517" s="75">
        <v>0</v>
      </c>
      <c r="S517" s="46">
        <v>0</v>
      </c>
      <c r="T517" s="75">
        <v>0</v>
      </c>
      <c r="U517" s="75">
        <v>0</v>
      </c>
      <c r="V517" s="75">
        <v>0</v>
      </c>
      <c r="W517" s="48">
        <v>0</v>
      </c>
    </row>
    <row r="518" spans="1:23" s="32" customFormat="1" ht="24.75" hidden="1" customHeight="1">
      <c r="A518" s="16">
        <v>469</v>
      </c>
      <c r="B518" s="7" t="s">
        <v>190</v>
      </c>
      <c r="C518" s="11">
        <f t="shared" si="45"/>
        <v>296807.45</v>
      </c>
      <c r="D518" s="47">
        <v>6046.01</v>
      </c>
      <c r="E518" s="6">
        <v>8237.58</v>
      </c>
      <c r="F518" s="6">
        <v>200428.9</v>
      </c>
      <c r="G518" s="6">
        <v>0</v>
      </c>
      <c r="H518" s="6">
        <v>0</v>
      </c>
      <c r="I518" s="6">
        <v>0</v>
      </c>
      <c r="J518" s="6">
        <v>82094.960000000006</v>
      </c>
      <c r="K518" s="6">
        <v>0</v>
      </c>
      <c r="L518" s="8">
        <v>0</v>
      </c>
      <c r="M518" s="6">
        <v>0</v>
      </c>
      <c r="N518" s="75">
        <v>0</v>
      </c>
      <c r="O518" s="46">
        <v>0</v>
      </c>
      <c r="P518" s="75">
        <v>0</v>
      </c>
      <c r="Q518" s="46">
        <v>0</v>
      </c>
      <c r="R518" s="75">
        <v>0</v>
      </c>
      <c r="S518" s="46">
        <v>0</v>
      </c>
      <c r="T518" s="75">
        <v>0</v>
      </c>
      <c r="U518" s="75">
        <v>0</v>
      </c>
      <c r="V518" s="75">
        <v>0</v>
      </c>
      <c r="W518" s="48">
        <v>0</v>
      </c>
    </row>
    <row r="519" spans="1:23" s="32" customFormat="1" ht="24.75" hidden="1" customHeight="1">
      <c r="A519" s="16">
        <v>470</v>
      </c>
      <c r="B519" s="7" t="s">
        <v>191</v>
      </c>
      <c r="C519" s="11">
        <f t="shared" si="45"/>
        <v>1779411.83</v>
      </c>
      <c r="D519" s="47">
        <v>35749.43</v>
      </c>
      <c r="E519" s="6">
        <v>73128.14</v>
      </c>
      <c r="F519" s="6">
        <v>151081.29999999999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8">
        <v>0</v>
      </c>
      <c r="M519" s="6">
        <v>0</v>
      </c>
      <c r="N519" s="75">
        <v>590</v>
      </c>
      <c r="O519" s="6">
        <v>1519452.96</v>
      </c>
      <c r="P519" s="75">
        <v>0</v>
      </c>
      <c r="Q519" s="6">
        <v>0</v>
      </c>
      <c r="R519" s="75">
        <v>0</v>
      </c>
      <c r="S519" s="6">
        <v>0</v>
      </c>
      <c r="T519" s="75">
        <v>0</v>
      </c>
      <c r="U519" s="75">
        <v>0</v>
      </c>
      <c r="V519" s="75">
        <v>0</v>
      </c>
      <c r="W519" s="49">
        <v>0</v>
      </c>
    </row>
    <row r="520" spans="1:23" s="32" customFormat="1" ht="24.75" hidden="1" customHeight="1">
      <c r="A520" s="16">
        <v>471</v>
      </c>
      <c r="B520" s="7" t="s">
        <v>192</v>
      </c>
      <c r="C520" s="11">
        <f t="shared" si="45"/>
        <v>10296769.859999999</v>
      </c>
      <c r="D520" s="47">
        <v>211947.06</v>
      </c>
      <c r="E520" s="6">
        <v>180754.76</v>
      </c>
      <c r="F520" s="6">
        <v>1717419.2</v>
      </c>
      <c r="G520" s="6">
        <v>5899625.9400000004</v>
      </c>
      <c r="H520" s="6">
        <v>743139.22</v>
      </c>
      <c r="I520" s="6">
        <v>364081.91999999998</v>
      </c>
      <c r="J520" s="6">
        <v>653858.06000000006</v>
      </c>
      <c r="K520" s="6">
        <v>0</v>
      </c>
      <c r="L520" s="8">
        <v>0</v>
      </c>
      <c r="M520" s="6">
        <v>0</v>
      </c>
      <c r="N520" s="75">
        <v>0</v>
      </c>
      <c r="O520" s="46">
        <v>0</v>
      </c>
      <c r="P520" s="75">
        <v>916.8</v>
      </c>
      <c r="Q520" s="46">
        <v>525943.69999999995</v>
      </c>
      <c r="R520" s="75">
        <v>0</v>
      </c>
      <c r="S520" s="46">
        <v>0</v>
      </c>
      <c r="T520" s="75">
        <v>0</v>
      </c>
      <c r="U520" s="75">
        <v>0</v>
      </c>
      <c r="V520" s="75">
        <v>0</v>
      </c>
      <c r="W520" s="48">
        <v>0</v>
      </c>
    </row>
    <row r="521" spans="1:23" s="32" customFormat="1" ht="24.75" hidden="1" customHeight="1">
      <c r="A521" s="16">
        <v>472</v>
      </c>
      <c r="B521" s="7" t="s">
        <v>69</v>
      </c>
      <c r="C521" s="11">
        <f t="shared" si="45"/>
        <v>135781.85</v>
      </c>
      <c r="D521" s="47">
        <v>2142.13</v>
      </c>
      <c r="E521" s="6">
        <v>33540.32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8">
        <v>0</v>
      </c>
      <c r="M521" s="6">
        <v>0</v>
      </c>
      <c r="N521" s="75">
        <v>0</v>
      </c>
      <c r="O521" s="46">
        <v>0</v>
      </c>
      <c r="P521" s="75">
        <v>0</v>
      </c>
      <c r="Q521" s="6">
        <v>0</v>
      </c>
      <c r="R521" s="75">
        <v>0</v>
      </c>
      <c r="S521" s="6">
        <v>0</v>
      </c>
      <c r="T521" s="75">
        <v>0</v>
      </c>
      <c r="U521" s="75">
        <v>0</v>
      </c>
      <c r="V521" s="75">
        <v>30</v>
      </c>
      <c r="W521" s="48">
        <v>100099.4</v>
      </c>
    </row>
    <row r="522" spans="1:23" s="32" customFormat="1" ht="24.75" hidden="1" customHeight="1">
      <c r="A522" s="16">
        <v>473</v>
      </c>
      <c r="B522" s="7" t="s">
        <v>193</v>
      </c>
      <c r="C522" s="11">
        <f t="shared" si="45"/>
        <v>2322356.4</v>
      </c>
      <c r="D522" s="47">
        <v>47845.04</v>
      </c>
      <c r="E522" s="6">
        <v>38761.82</v>
      </c>
      <c r="F522" s="6">
        <v>582078.66</v>
      </c>
      <c r="G522" s="6">
        <v>1019118.8</v>
      </c>
      <c r="H522" s="6">
        <v>424650.14</v>
      </c>
      <c r="I522" s="6">
        <v>209901.94</v>
      </c>
      <c r="J522" s="6">
        <v>0</v>
      </c>
      <c r="K522" s="6">
        <v>0</v>
      </c>
      <c r="L522" s="8">
        <v>0</v>
      </c>
      <c r="M522" s="6">
        <v>0</v>
      </c>
      <c r="N522" s="75">
        <v>0</v>
      </c>
      <c r="O522" s="46">
        <v>0</v>
      </c>
      <c r="P522" s="75">
        <v>0</v>
      </c>
      <c r="Q522" s="46">
        <v>0</v>
      </c>
      <c r="R522" s="75">
        <v>0</v>
      </c>
      <c r="S522" s="46">
        <v>0</v>
      </c>
      <c r="T522" s="75">
        <v>0</v>
      </c>
      <c r="U522" s="75">
        <v>0</v>
      </c>
      <c r="V522" s="75">
        <v>0</v>
      </c>
      <c r="W522" s="48">
        <v>0</v>
      </c>
    </row>
    <row r="523" spans="1:23" s="32" customFormat="1" ht="24.75" hidden="1" customHeight="1">
      <c r="A523" s="16">
        <v>474</v>
      </c>
      <c r="B523" s="7" t="s">
        <v>1098</v>
      </c>
      <c r="C523" s="11">
        <f t="shared" si="45"/>
        <v>2683278</v>
      </c>
      <c r="D523" s="47">
        <v>53673.96</v>
      </c>
      <c r="E523" s="6">
        <v>121475.1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8">
        <v>0</v>
      </c>
      <c r="M523" s="6">
        <v>0</v>
      </c>
      <c r="N523" s="75">
        <v>911</v>
      </c>
      <c r="O523" s="6">
        <v>2363099.86</v>
      </c>
      <c r="P523" s="75">
        <v>0</v>
      </c>
      <c r="Q523" s="6">
        <v>0</v>
      </c>
      <c r="R523" s="75">
        <v>1150</v>
      </c>
      <c r="S523" s="6">
        <v>145029.07999999999</v>
      </c>
      <c r="T523" s="75">
        <v>0</v>
      </c>
      <c r="U523" s="75">
        <v>0</v>
      </c>
      <c r="V523" s="75">
        <v>0</v>
      </c>
      <c r="W523" s="49">
        <v>0</v>
      </c>
    </row>
    <row r="524" spans="1:23" s="32" customFormat="1" ht="24.75" hidden="1" customHeight="1">
      <c r="A524" s="16">
        <v>475</v>
      </c>
      <c r="B524" s="7" t="s">
        <v>194</v>
      </c>
      <c r="C524" s="11">
        <f t="shared" si="45"/>
        <v>2254341.88</v>
      </c>
      <c r="D524" s="47">
        <v>45071.54</v>
      </c>
      <c r="E524" s="6">
        <v>103123.74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8">
        <v>0</v>
      </c>
      <c r="M524" s="6">
        <v>0</v>
      </c>
      <c r="N524" s="75">
        <v>563</v>
      </c>
      <c r="O524" s="46">
        <v>2106146.6</v>
      </c>
      <c r="P524" s="75">
        <v>0</v>
      </c>
      <c r="Q524" s="46">
        <v>0</v>
      </c>
      <c r="R524" s="75">
        <v>0</v>
      </c>
      <c r="S524" s="46">
        <v>0</v>
      </c>
      <c r="T524" s="75">
        <v>0</v>
      </c>
      <c r="U524" s="75">
        <v>0</v>
      </c>
      <c r="V524" s="75">
        <v>0</v>
      </c>
      <c r="W524" s="48">
        <v>0</v>
      </c>
    </row>
    <row r="525" spans="1:23" s="32" customFormat="1" ht="24.75" hidden="1" customHeight="1">
      <c r="A525" s="16">
        <v>476</v>
      </c>
      <c r="B525" s="7" t="s">
        <v>195</v>
      </c>
      <c r="C525" s="11">
        <f t="shared" si="45"/>
        <v>854947.12</v>
      </c>
      <c r="D525" s="47">
        <v>15750</v>
      </c>
      <c r="E525" s="6">
        <v>103215.78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8">
        <v>0</v>
      </c>
      <c r="M525" s="6">
        <v>0</v>
      </c>
      <c r="N525" s="75">
        <v>304</v>
      </c>
      <c r="O525" s="6">
        <v>735981.34</v>
      </c>
      <c r="P525" s="75">
        <v>0</v>
      </c>
      <c r="Q525" s="6">
        <v>0</v>
      </c>
      <c r="R525" s="75">
        <v>0</v>
      </c>
      <c r="S525" s="6">
        <v>0</v>
      </c>
      <c r="T525" s="75">
        <v>0</v>
      </c>
      <c r="U525" s="75">
        <v>0</v>
      </c>
      <c r="V525" s="75">
        <v>0</v>
      </c>
      <c r="W525" s="49">
        <v>0</v>
      </c>
    </row>
    <row r="526" spans="1:23" s="32" customFormat="1" ht="24.75" hidden="1" customHeight="1">
      <c r="A526" s="16">
        <v>477</v>
      </c>
      <c r="B526" s="7" t="s">
        <v>196</v>
      </c>
      <c r="C526" s="11">
        <f t="shared" si="45"/>
        <v>1797740.37</v>
      </c>
      <c r="D526" s="47">
        <v>36132.53</v>
      </c>
      <c r="E526" s="6">
        <v>73171.8</v>
      </c>
      <c r="F526" s="6">
        <v>225469.68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8">
        <v>0</v>
      </c>
      <c r="M526" s="6">
        <v>0</v>
      </c>
      <c r="N526" s="75">
        <v>636.70000000000005</v>
      </c>
      <c r="O526" s="6">
        <v>1462966.36</v>
      </c>
      <c r="P526" s="75">
        <v>0</v>
      </c>
      <c r="Q526" s="6">
        <v>0</v>
      </c>
      <c r="R526" s="75">
        <v>0</v>
      </c>
      <c r="S526" s="6">
        <v>0</v>
      </c>
      <c r="T526" s="75">
        <v>0</v>
      </c>
      <c r="U526" s="75">
        <v>0</v>
      </c>
      <c r="V526" s="75">
        <v>0</v>
      </c>
      <c r="W526" s="49">
        <v>0</v>
      </c>
    </row>
    <row r="527" spans="1:23" s="32" customFormat="1" ht="24.75" hidden="1" customHeight="1">
      <c r="A527" s="16">
        <v>478</v>
      </c>
      <c r="B527" s="7" t="s">
        <v>197</v>
      </c>
      <c r="C527" s="11">
        <f t="shared" si="45"/>
        <v>1643604.19</v>
      </c>
      <c r="D527" s="47">
        <v>32338.97</v>
      </c>
      <c r="E527" s="6">
        <v>100098.22</v>
      </c>
      <c r="F527" s="6">
        <v>264886.40000000002</v>
      </c>
      <c r="G527" s="6">
        <v>959465.08</v>
      </c>
      <c r="H527" s="6">
        <v>0</v>
      </c>
      <c r="I527" s="6">
        <v>100757.84</v>
      </c>
      <c r="J527" s="6">
        <v>186057.68</v>
      </c>
      <c r="K527" s="6">
        <v>0</v>
      </c>
      <c r="L527" s="8">
        <v>0</v>
      </c>
      <c r="M527" s="6">
        <v>0</v>
      </c>
      <c r="N527" s="75">
        <v>0</v>
      </c>
      <c r="O527" s="46">
        <v>0</v>
      </c>
      <c r="P527" s="75">
        <v>0</v>
      </c>
      <c r="Q527" s="46">
        <v>0</v>
      </c>
      <c r="R527" s="75">
        <v>0</v>
      </c>
      <c r="S527" s="46">
        <v>0</v>
      </c>
      <c r="T527" s="75">
        <v>0</v>
      </c>
      <c r="U527" s="75">
        <v>0</v>
      </c>
      <c r="V527" s="75">
        <v>0</v>
      </c>
      <c r="W527" s="48">
        <v>0</v>
      </c>
    </row>
    <row r="528" spans="1:23" s="32" customFormat="1" ht="24.75" hidden="1" customHeight="1">
      <c r="A528" s="16">
        <v>479</v>
      </c>
      <c r="B528" s="7" t="s">
        <v>198</v>
      </c>
      <c r="C528" s="11">
        <f t="shared" si="45"/>
        <v>1555655.14</v>
      </c>
      <c r="D528" s="47">
        <v>31112.84</v>
      </c>
      <c r="E528" s="6">
        <v>70671.38</v>
      </c>
      <c r="F528" s="6">
        <v>0</v>
      </c>
      <c r="G528" s="6">
        <v>0</v>
      </c>
      <c r="H528" s="6">
        <v>0</v>
      </c>
      <c r="I528" s="6">
        <v>0</v>
      </c>
      <c r="J528" s="6">
        <v>22738.6</v>
      </c>
      <c r="K528" s="6">
        <v>0</v>
      </c>
      <c r="L528" s="8">
        <v>0</v>
      </c>
      <c r="M528" s="6">
        <v>0</v>
      </c>
      <c r="N528" s="75">
        <v>630</v>
      </c>
      <c r="O528" s="6">
        <v>1431132.32</v>
      </c>
      <c r="P528" s="75">
        <v>0</v>
      </c>
      <c r="Q528" s="6">
        <v>0</v>
      </c>
      <c r="R528" s="75">
        <v>0</v>
      </c>
      <c r="S528" s="6">
        <v>0</v>
      </c>
      <c r="T528" s="75">
        <v>0</v>
      </c>
      <c r="U528" s="75">
        <v>0</v>
      </c>
      <c r="V528" s="75">
        <v>0</v>
      </c>
      <c r="W528" s="49">
        <v>0</v>
      </c>
    </row>
    <row r="529" spans="1:23" s="32" customFormat="1" ht="24.75" hidden="1" customHeight="1">
      <c r="A529" s="16">
        <v>480</v>
      </c>
      <c r="B529" s="7" t="s">
        <v>199</v>
      </c>
      <c r="C529" s="11">
        <f t="shared" si="45"/>
        <v>1771632.7</v>
      </c>
      <c r="D529" s="47">
        <v>34913.42</v>
      </c>
      <c r="E529" s="6">
        <v>105251.28</v>
      </c>
      <c r="F529" s="6">
        <v>0</v>
      </c>
      <c r="G529" s="6">
        <v>0</v>
      </c>
      <c r="H529" s="6">
        <v>0</v>
      </c>
      <c r="I529" s="6">
        <v>105020</v>
      </c>
      <c r="J529" s="6">
        <v>0</v>
      </c>
      <c r="K529" s="6">
        <v>0</v>
      </c>
      <c r="L529" s="8">
        <v>0</v>
      </c>
      <c r="M529" s="6">
        <v>0</v>
      </c>
      <c r="N529" s="75">
        <v>630</v>
      </c>
      <c r="O529" s="6">
        <v>1526448</v>
      </c>
      <c r="P529" s="75">
        <v>0</v>
      </c>
      <c r="Q529" s="6">
        <v>0</v>
      </c>
      <c r="R529" s="75">
        <v>0</v>
      </c>
      <c r="S529" s="6">
        <v>0</v>
      </c>
      <c r="T529" s="75">
        <v>0</v>
      </c>
      <c r="U529" s="75">
        <v>0</v>
      </c>
      <c r="V529" s="75">
        <v>0</v>
      </c>
      <c r="W529" s="49">
        <v>0</v>
      </c>
    </row>
    <row r="530" spans="1:23" s="32" customFormat="1" ht="24.75" hidden="1" customHeight="1">
      <c r="A530" s="16">
        <v>481</v>
      </c>
      <c r="B530" s="7" t="s">
        <v>200</v>
      </c>
      <c r="C530" s="11">
        <f t="shared" si="45"/>
        <v>2617538.7000000002</v>
      </c>
      <c r="D530" s="47">
        <v>52816.959999999999</v>
      </c>
      <c r="E530" s="6">
        <v>96639.64</v>
      </c>
      <c r="F530" s="6">
        <v>0</v>
      </c>
      <c r="G530" s="6">
        <v>992454.34</v>
      </c>
      <c r="H530" s="6">
        <v>0</v>
      </c>
      <c r="I530" s="6">
        <v>0</v>
      </c>
      <c r="J530" s="6">
        <v>0</v>
      </c>
      <c r="K530" s="6">
        <v>0</v>
      </c>
      <c r="L530" s="8">
        <v>0</v>
      </c>
      <c r="M530" s="6">
        <v>0</v>
      </c>
      <c r="N530" s="75">
        <v>631</v>
      </c>
      <c r="O530" s="6">
        <v>1475627.76</v>
      </c>
      <c r="P530" s="75">
        <v>0</v>
      </c>
      <c r="Q530" s="6">
        <v>0</v>
      </c>
      <c r="R530" s="75">
        <v>0</v>
      </c>
      <c r="S530" s="6">
        <v>0</v>
      </c>
      <c r="T530" s="75">
        <v>0</v>
      </c>
      <c r="U530" s="75">
        <v>0</v>
      </c>
      <c r="V530" s="75">
        <v>0</v>
      </c>
      <c r="W530" s="49">
        <v>0</v>
      </c>
    </row>
    <row r="531" spans="1:23" s="2" customFormat="1" ht="24.75" hidden="1" customHeight="1">
      <c r="A531" s="16">
        <v>482</v>
      </c>
      <c r="B531" s="7" t="s">
        <v>201</v>
      </c>
      <c r="C531" s="11">
        <f t="shared" si="45"/>
        <v>2355422.85</v>
      </c>
      <c r="D531" s="47">
        <v>47569.41</v>
      </c>
      <c r="E531" s="6">
        <v>84983.6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8">
        <v>0</v>
      </c>
      <c r="M531" s="6">
        <v>0</v>
      </c>
      <c r="N531" s="75">
        <v>970.13</v>
      </c>
      <c r="O531" s="46">
        <v>2222869.84</v>
      </c>
      <c r="P531" s="75">
        <v>0</v>
      </c>
      <c r="Q531" s="46">
        <v>0</v>
      </c>
      <c r="R531" s="75">
        <v>0</v>
      </c>
      <c r="S531" s="46">
        <v>0</v>
      </c>
      <c r="T531" s="75">
        <v>0</v>
      </c>
      <c r="U531" s="75">
        <v>0</v>
      </c>
      <c r="V531" s="75">
        <v>0</v>
      </c>
      <c r="W531" s="48">
        <v>0</v>
      </c>
    </row>
    <row r="532" spans="1:23" s="2" customFormat="1" ht="24.75" hidden="1" customHeight="1">
      <c r="A532" s="16">
        <v>483</v>
      </c>
      <c r="B532" s="7" t="s">
        <v>202</v>
      </c>
      <c r="C532" s="11">
        <f t="shared" si="45"/>
        <v>1062178.58</v>
      </c>
      <c r="D532" s="47">
        <v>21420.94</v>
      </c>
      <c r="E532" s="6">
        <v>39778.980000000003</v>
      </c>
      <c r="F532" s="6">
        <v>184754.96</v>
      </c>
      <c r="G532" s="6">
        <v>735334.7</v>
      </c>
      <c r="H532" s="6">
        <v>0</v>
      </c>
      <c r="I532" s="6">
        <v>80889</v>
      </c>
      <c r="J532" s="6">
        <v>0</v>
      </c>
      <c r="K532" s="6">
        <v>0</v>
      </c>
      <c r="L532" s="8">
        <v>0</v>
      </c>
      <c r="M532" s="6">
        <v>0</v>
      </c>
      <c r="N532" s="75">
        <v>0</v>
      </c>
      <c r="O532" s="46">
        <v>0</v>
      </c>
      <c r="P532" s="75">
        <v>0</v>
      </c>
      <c r="Q532" s="46">
        <v>0</v>
      </c>
      <c r="R532" s="75">
        <v>0</v>
      </c>
      <c r="S532" s="46">
        <v>0</v>
      </c>
      <c r="T532" s="75">
        <v>0</v>
      </c>
      <c r="U532" s="75">
        <v>0</v>
      </c>
      <c r="V532" s="75">
        <v>0</v>
      </c>
      <c r="W532" s="48">
        <v>0</v>
      </c>
    </row>
    <row r="533" spans="1:23" s="2" customFormat="1" ht="24.75" hidden="1" customHeight="1">
      <c r="A533" s="16">
        <v>484</v>
      </c>
      <c r="B533" s="7" t="s">
        <v>203</v>
      </c>
      <c r="C533" s="11">
        <f t="shared" si="45"/>
        <v>1128380.43</v>
      </c>
      <c r="D533" s="47">
        <v>21309.15</v>
      </c>
      <c r="E533" s="6">
        <v>111316.48</v>
      </c>
      <c r="F533" s="6">
        <v>86017.279999999999</v>
      </c>
      <c r="G533" s="6">
        <v>621207.46</v>
      </c>
      <c r="H533" s="6">
        <v>0</v>
      </c>
      <c r="I533" s="6">
        <v>69122.039999999994</v>
      </c>
      <c r="J533" s="6">
        <v>0</v>
      </c>
      <c r="K533" s="6">
        <v>0</v>
      </c>
      <c r="L533" s="8">
        <v>0</v>
      </c>
      <c r="M533" s="6">
        <v>0</v>
      </c>
      <c r="N533" s="75">
        <v>0</v>
      </c>
      <c r="O533" s="46">
        <v>0</v>
      </c>
      <c r="P533" s="75">
        <v>0</v>
      </c>
      <c r="Q533" s="46">
        <v>0</v>
      </c>
      <c r="R533" s="75">
        <v>0</v>
      </c>
      <c r="S533" s="46">
        <v>0</v>
      </c>
      <c r="T533" s="75">
        <v>0</v>
      </c>
      <c r="U533" s="75">
        <v>0</v>
      </c>
      <c r="V533" s="75">
        <v>50</v>
      </c>
      <c r="W533" s="49">
        <v>219408.02</v>
      </c>
    </row>
    <row r="534" spans="1:23" s="2" customFormat="1" ht="24.75" hidden="1" customHeight="1">
      <c r="A534" s="16">
        <v>485</v>
      </c>
      <c r="B534" s="7" t="s">
        <v>204</v>
      </c>
      <c r="C534" s="11">
        <f t="shared" si="45"/>
        <v>1371872.43</v>
      </c>
      <c r="D534" s="47">
        <v>26873.03</v>
      </c>
      <c r="E534" s="6">
        <v>89250.48</v>
      </c>
      <c r="F534" s="6">
        <v>0</v>
      </c>
      <c r="G534" s="6">
        <v>825158.66</v>
      </c>
      <c r="H534" s="6">
        <v>0</v>
      </c>
      <c r="I534" s="6">
        <v>154050.18</v>
      </c>
      <c r="J534" s="6">
        <v>276540.08</v>
      </c>
      <c r="K534" s="6">
        <v>0</v>
      </c>
      <c r="L534" s="8">
        <v>0</v>
      </c>
      <c r="M534" s="6">
        <v>0</v>
      </c>
      <c r="N534" s="75">
        <v>0</v>
      </c>
      <c r="O534" s="46">
        <v>0</v>
      </c>
      <c r="P534" s="75">
        <v>0</v>
      </c>
      <c r="Q534" s="46">
        <v>0</v>
      </c>
      <c r="R534" s="75">
        <v>0</v>
      </c>
      <c r="S534" s="46">
        <v>0</v>
      </c>
      <c r="T534" s="75">
        <v>0</v>
      </c>
      <c r="U534" s="75">
        <v>0</v>
      </c>
      <c r="V534" s="75">
        <v>0</v>
      </c>
      <c r="W534" s="48">
        <v>0</v>
      </c>
    </row>
    <row r="535" spans="1:23" s="2" customFormat="1" ht="24.75" hidden="1" customHeight="1">
      <c r="A535" s="16">
        <v>486</v>
      </c>
      <c r="B535" s="7" t="s">
        <v>205</v>
      </c>
      <c r="C535" s="11">
        <f t="shared" si="45"/>
        <v>2274646.2799999998</v>
      </c>
      <c r="D535" s="47">
        <v>45562.559999999998</v>
      </c>
      <c r="E535" s="6">
        <v>99992.02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8">
        <v>0</v>
      </c>
      <c r="M535" s="6">
        <v>0</v>
      </c>
      <c r="N535" s="75">
        <v>350</v>
      </c>
      <c r="O535" s="6">
        <v>715379.72</v>
      </c>
      <c r="P535" s="75">
        <v>0</v>
      </c>
      <c r="Q535" s="6">
        <v>0</v>
      </c>
      <c r="R535" s="75">
        <v>0</v>
      </c>
      <c r="S535" s="6">
        <v>0</v>
      </c>
      <c r="T535" s="75">
        <v>360</v>
      </c>
      <c r="U535" s="6">
        <v>1413711.98</v>
      </c>
      <c r="V535" s="75">
        <v>0</v>
      </c>
      <c r="W535" s="49">
        <v>0</v>
      </c>
    </row>
    <row r="536" spans="1:23" s="2" customFormat="1" ht="24.75" hidden="1" customHeight="1">
      <c r="A536" s="16">
        <v>487</v>
      </c>
      <c r="B536" s="7" t="s">
        <v>155</v>
      </c>
      <c r="C536" s="11">
        <f t="shared" si="45"/>
        <v>10519432.93</v>
      </c>
      <c r="D536" s="47">
        <v>219681.39</v>
      </c>
      <c r="E536" s="6">
        <v>34266.019999999997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8">
        <v>0</v>
      </c>
      <c r="M536" s="6">
        <v>0</v>
      </c>
      <c r="N536" s="75">
        <v>1817.6</v>
      </c>
      <c r="O536" s="6">
        <v>10265485.52</v>
      </c>
      <c r="P536" s="75">
        <v>0</v>
      </c>
      <c r="Q536" s="6">
        <v>0</v>
      </c>
      <c r="R536" s="75">
        <v>0</v>
      </c>
      <c r="S536" s="6">
        <v>0</v>
      </c>
      <c r="T536" s="75">
        <v>0</v>
      </c>
      <c r="U536" s="75">
        <v>0</v>
      </c>
      <c r="V536" s="75">
        <v>0</v>
      </c>
      <c r="W536" s="49">
        <v>0</v>
      </c>
    </row>
    <row r="537" spans="1:23" s="2" customFormat="1" ht="24.75" hidden="1" customHeight="1">
      <c r="A537" s="16">
        <v>488</v>
      </c>
      <c r="B537" s="7" t="s">
        <v>209</v>
      </c>
      <c r="C537" s="11">
        <f t="shared" si="45"/>
        <v>878433.24</v>
      </c>
      <c r="D537" s="47">
        <v>16765.38</v>
      </c>
      <c r="E537" s="6">
        <v>78238.720000000001</v>
      </c>
      <c r="F537" s="6">
        <v>116173.36</v>
      </c>
      <c r="G537" s="6">
        <v>368947.06</v>
      </c>
      <c r="H537" s="6">
        <v>0</v>
      </c>
      <c r="I537" s="6">
        <v>202695.67999999999</v>
      </c>
      <c r="J537" s="6">
        <v>95613.04</v>
      </c>
      <c r="K537" s="6">
        <v>0</v>
      </c>
      <c r="L537" s="8">
        <v>0</v>
      </c>
      <c r="M537" s="6">
        <v>0</v>
      </c>
      <c r="N537" s="75">
        <v>0</v>
      </c>
      <c r="O537" s="6">
        <v>0</v>
      </c>
      <c r="P537" s="75">
        <v>0</v>
      </c>
      <c r="Q537" s="6">
        <v>0</v>
      </c>
      <c r="R537" s="75">
        <v>0</v>
      </c>
      <c r="S537" s="6">
        <v>0</v>
      </c>
      <c r="T537" s="75">
        <v>0</v>
      </c>
      <c r="U537" s="75">
        <v>0</v>
      </c>
      <c r="V537" s="75">
        <v>0</v>
      </c>
      <c r="W537" s="49">
        <v>0</v>
      </c>
    </row>
    <row r="538" spans="1:23" s="2" customFormat="1" ht="25.5" hidden="1" customHeight="1">
      <c r="A538" s="16">
        <v>489</v>
      </c>
      <c r="B538" s="7" t="s">
        <v>210</v>
      </c>
      <c r="C538" s="11">
        <f t="shared" si="45"/>
        <v>7823824.9299999997</v>
      </c>
      <c r="D538" s="47">
        <v>160978.09</v>
      </c>
      <c r="E538" s="6">
        <v>140506.14000000001</v>
      </c>
      <c r="F538" s="6">
        <v>0</v>
      </c>
      <c r="G538" s="6">
        <v>1872593.9199999999</v>
      </c>
      <c r="H538" s="6">
        <v>0</v>
      </c>
      <c r="I538" s="6">
        <v>180862.14</v>
      </c>
      <c r="J538" s="6">
        <v>0</v>
      </c>
      <c r="K538" s="6">
        <v>0</v>
      </c>
      <c r="L538" s="8">
        <v>0</v>
      </c>
      <c r="M538" s="6">
        <v>0</v>
      </c>
      <c r="N538" s="75">
        <v>0</v>
      </c>
      <c r="O538" s="46">
        <v>0</v>
      </c>
      <c r="P538" s="75">
        <v>0</v>
      </c>
      <c r="Q538" s="46">
        <v>0</v>
      </c>
      <c r="R538" s="75">
        <v>0</v>
      </c>
      <c r="S538" s="46">
        <v>0</v>
      </c>
      <c r="T538" s="75">
        <v>450</v>
      </c>
      <c r="U538" s="46">
        <v>5468884.6399999997</v>
      </c>
      <c r="V538" s="75">
        <v>0</v>
      </c>
      <c r="W538" s="48">
        <v>0</v>
      </c>
    </row>
    <row r="539" spans="1:23" s="2" customFormat="1" ht="24.75" hidden="1" customHeight="1">
      <c r="A539" s="16">
        <v>490</v>
      </c>
      <c r="B539" s="7" t="s">
        <v>211</v>
      </c>
      <c r="C539" s="11">
        <f t="shared" si="45"/>
        <v>9525662.2200000007</v>
      </c>
      <c r="D539" s="47">
        <v>196355.66</v>
      </c>
      <c r="E539" s="6">
        <v>153808.28</v>
      </c>
      <c r="F539" s="6">
        <v>0</v>
      </c>
      <c r="G539" s="6">
        <v>2742061.58</v>
      </c>
      <c r="H539" s="6">
        <v>0</v>
      </c>
      <c r="I539" s="6">
        <v>94259.58</v>
      </c>
      <c r="J539" s="6">
        <v>83088.52</v>
      </c>
      <c r="K539" s="6">
        <v>0</v>
      </c>
      <c r="L539" s="8">
        <v>0</v>
      </c>
      <c r="M539" s="6">
        <v>0</v>
      </c>
      <c r="N539" s="75">
        <v>0</v>
      </c>
      <c r="O539" s="46">
        <v>0</v>
      </c>
      <c r="P539" s="75">
        <v>490</v>
      </c>
      <c r="Q539" s="46">
        <v>187958.66</v>
      </c>
      <c r="R539" s="75">
        <v>0</v>
      </c>
      <c r="S539" s="46">
        <v>0</v>
      </c>
      <c r="T539" s="75">
        <v>640</v>
      </c>
      <c r="U539" s="46">
        <v>6068129.9400000004</v>
      </c>
      <c r="V539" s="75">
        <v>0</v>
      </c>
      <c r="W539" s="48">
        <v>0</v>
      </c>
    </row>
    <row r="540" spans="1:23" s="2" customFormat="1" ht="24.75" hidden="1" customHeight="1">
      <c r="A540" s="16">
        <v>491</v>
      </c>
      <c r="B540" s="95" t="s">
        <v>1190</v>
      </c>
      <c r="C540" s="11">
        <f t="shared" si="45"/>
        <v>3068773.53</v>
      </c>
      <c r="D540" s="59">
        <v>62776.63</v>
      </c>
      <c r="E540" s="79">
        <v>72509.820000000007</v>
      </c>
      <c r="F540" s="79">
        <v>0</v>
      </c>
      <c r="G540" s="79">
        <v>0</v>
      </c>
      <c r="H540" s="79">
        <v>0</v>
      </c>
      <c r="I540" s="79">
        <v>0</v>
      </c>
      <c r="J540" s="79">
        <v>0</v>
      </c>
      <c r="K540" s="96">
        <v>0</v>
      </c>
      <c r="L540" s="82">
        <v>0</v>
      </c>
      <c r="M540" s="79">
        <v>0</v>
      </c>
      <c r="N540" s="79">
        <v>0</v>
      </c>
      <c r="O540" s="13">
        <v>0</v>
      </c>
      <c r="P540" s="79">
        <v>0</v>
      </c>
      <c r="Q540" s="46">
        <v>0</v>
      </c>
      <c r="R540" s="79">
        <v>0</v>
      </c>
      <c r="S540" s="46">
        <v>0</v>
      </c>
      <c r="T540" s="79">
        <v>604</v>
      </c>
      <c r="U540" s="46">
        <v>2933487.08</v>
      </c>
      <c r="V540" s="75">
        <v>0</v>
      </c>
      <c r="W540" s="48">
        <v>0</v>
      </c>
    </row>
    <row r="541" spans="1:23" s="2" customFormat="1" ht="24.75" hidden="1" customHeight="1">
      <c r="A541" s="16">
        <v>492</v>
      </c>
      <c r="B541" s="7" t="s">
        <v>212</v>
      </c>
      <c r="C541" s="11">
        <f t="shared" si="45"/>
        <v>2680742.5</v>
      </c>
      <c r="D541" s="47">
        <v>54108.52</v>
      </c>
      <c r="E541" s="6">
        <v>98198.42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8">
        <v>0</v>
      </c>
      <c r="M541" s="6">
        <v>0</v>
      </c>
      <c r="N541" s="75">
        <v>0</v>
      </c>
      <c r="O541" s="46">
        <v>0</v>
      </c>
      <c r="P541" s="75">
        <v>0</v>
      </c>
      <c r="Q541" s="46">
        <v>0</v>
      </c>
      <c r="R541" s="75">
        <v>0</v>
      </c>
      <c r="S541" s="46">
        <v>0</v>
      </c>
      <c r="T541" s="75">
        <v>673</v>
      </c>
      <c r="U541" s="46">
        <v>2528435.56</v>
      </c>
      <c r="V541" s="75">
        <v>0</v>
      </c>
      <c r="W541" s="48">
        <v>0</v>
      </c>
    </row>
    <row r="542" spans="1:23" s="2" customFormat="1" ht="24.75" hidden="1" customHeight="1">
      <c r="A542" s="16">
        <v>493</v>
      </c>
      <c r="B542" s="7" t="s">
        <v>213</v>
      </c>
      <c r="C542" s="11">
        <f t="shared" si="45"/>
        <v>1305760.3400000001</v>
      </c>
      <c r="D542" s="47">
        <v>26637.98</v>
      </c>
      <c r="E542" s="6">
        <v>34356.879999999997</v>
      </c>
      <c r="F542" s="6">
        <v>0</v>
      </c>
      <c r="G542" s="6">
        <v>1099560.58</v>
      </c>
      <c r="H542" s="6">
        <v>0</v>
      </c>
      <c r="I542" s="6">
        <v>53551.94</v>
      </c>
      <c r="J542" s="6">
        <v>91652.96</v>
      </c>
      <c r="K542" s="6">
        <v>0</v>
      </c>
      <c r="L542" s="8">
        <v>0</v>
      </c>
      <c r="M542" s="6">
        <v>0</v>
      </c>
      <c r="N542" s="75">
        <v>0</v>
      </c>
      <c r="O542" s="46">
        <v>0</v>
      </c>
      <c r="P542" s="75">
        <v>0</v>
      </c>
      <c r="Q542" s="46">
        <v>0</v>
      </c>
      <c r="R542" s="75">
        <v>0</v>
      </c>
      <c r="S542" s="46">
        <v>0</v>
      </c>
      <c r="T542" s="75">
        <v>0</v>
      </c>
      <c r="U542" s="75">
        <v>0</v>
      </c>
      <c r="V542" s="75">
        <v>0</v>
      </c>
      <c r="W542" s="48">
        <v>0</v>
      </c>
    </row>
    <row r="543" spans="1:23" s="2" customFormat="1" ht="24.75" hidden="1" customHeight="1">
      <c r="A543" s="16">
        <v>494</v>
      </c>
      <c r="B543" s="7" t="s">
        <v>70</v>
      </c>
      <c r="C543" s="11">
        <f t="shared" si="45"/>
        <v>632114.47</v>
      </c>
      <c r="D543" s="47">
        <v>12581.43</v>
      </c>
      <c r="E543" s="6">
        <v>31615.74</v>
      </c>
      <c r="F543" s="6">
        <v>0</v>
      </c>
      <c r="G543" s="6">
        <v>560796.18000000005</v>
      </c>
      <c r="H543" s="6">
        <v>0</v>
      </c>
      <c r="I543" s="6">
        <v>0</v>
      </c>
      <c r="J543" s="6">
        <v>27121.119999999999</v>
      </c>
      <c r="K543" s="6">
        <v>0</v>
      </c>
      <c r="L543" s="8">
        <v>0</v>
      </c>
      <c r="M543" s="6">
        <v>0</v>
      </c>
      <c r="N543" s="75">
        <v>0</v>
      </c>
      <c r="O543" s="46">
        <v>0</v>
      </c>
      <c r="P543" s="75">
        <v>0</v>
      </c>
      <c r="Q543" s="46">
        <v>0</v>
      </c>
      <c r="R543" s="75">
        <v>0</v>
      </c>
      <c r="S543" s="46">
        <v>0</v>
      </c>
      <c r="T543" s="75">
        <v>0</v>
      </c>
      <c r="U543" s="75">
        <v>0</v>
      </c>
      <c r="V543" s="75">
        <v>0</v>
      </c>
      <c r="W543" s="48">
        <v>0</v>
      </c>
    </row>
    <row r="544" spans="1:23" s="2" customFormat="1" ht="24.75" hidden="1" customHeight="1">
      <c r="A544" s="16">
        <v>495</v>
      </c>
      <c r="B544" s="7" t="s">
        <v>71</v>
      </c>
      <c r="C544" s="11">
        <f t="shared" si="45"/>
        <v>383955.73</v>
      </c>
      <c r="D544" s="47">
        <v>7640.75</v>
      </c>
      <c r="E544" s="6">
        <v>19270.579999999998</v>
      </c>
      <c r="F544" s="6">
        <v>0</v>
      </c>
      <c r="G544" s="6">
        <v>357044.4</v>
      </c>
      <c r="H544" s="6">
        <v>0</v>
      </c>
      <c r="I544" s="6">
        <v>0</v>
      </c>
      <c r="J544" s="6">
        <v>0</v>
      </c>
      <c r="K544" s="6">
        <v>0</v>
      </c>
      <c r="L544" s="8">
        <v>0</v>
      </c>
      <c r="M544" s="6">
        <v>0</v>
      </c>
      <c r="N544" s="75">
        <v>0</v>
      </c>
      <c r="O544" s="46">
        <v>0</v>
      </c>
      <c r="P544" s="75">
        <v>0</v>
      </c>
      <c r="Q544" s="46">
        <v>0</v>
      </c>
      <c r="R544" s="75">
        <v>0</v>
      </c>
      <c r="S544" s="46">
        <v>0</v>
      </c>
      <c r="T544" s="75">
        <v>0</v>
      </c>
      <c r="U544" s="75">
        <v>0</v>
      </c>
      <c r="V544" s="75">
        <v>0</v>
      </c>
      <c r="W544" s="48">
        <v>0</v>
      </c>
    </row>
    <row r="545" spans="1:23" s="2" customFormat="1" ht="24.75" hidden="1" customHeight="1">
      <c r="A545" s="16">
        <v>496</v>
      </c>
      <c r="B545" s="7" t="s">
        <v>214</v>
      </c>
      <c r="C545" s="11">
        <f t="shared" si="45"/>
        <v>2212777.92</v>
      </c>
      <c r="D545" s="47">
        <v>44582.2</v>
      </c>
      <c r="E545" s="6">
        <v>84915.16</v>
      </c>
      <c r="F545" s="6">
        <v>0</v>
      </c>
      <c r="G545" s="6">
        <v>0</v>
      </c>
      <c r="H545" s="6">
        <v>0</v>
      </c>
      <c r="I545" s="6">
        <v>0</v>
      </c>
      <c r="J545" s="6">
        <v>205764.86</v>
      </c>
      <c r="K545" s="6">
        <v>0</v>
      </c>
      <c r="L545" s="8">
        <v>0</v>
      </c>
      <c r="M545" s="6">
        <v>0</v>
      </c>
      <c r="N545" s="75">
        <v>876</v>
      </c>
      <c r="O545" s="6">
        <v>1877515.7</v>
      </c>
      <c r="P545" s="75">
        <v>0</v>
      </c>
      <c r="Q545" s="6">
        <v>0</v>
      </c>
      <c r="R545" s="75">
        <v>0</v>
      </c>
      <c r="S545" s="6">
        <v>0</v>
      </c>
      <c r="T545" s="75">
        <v>0</v>
      </c>
      <c r="U545" s="75">
        <v>0</v>
      </c>
      <c r="V545" s="75">
        <v>0</v>
      </c>
      <c r="W545" s="49">
        <v>0</v>
      </c>
    </row>
    <row r="546" spans="1:23" s="18" customFormat="1" ht="24.75" hidden="1" customHeight="1">
      <c r="A546" s="137" t="s">
        <v>73</v>
      </c>
      <c r="B546" s="137"/>
      <c r="C546" s="76">
        <f t="shared" si="45"/>
        <v>80202639.489999995</v>
      </c>
      <c r="D546" s="77">
        <f t="shared" ref="D546:W546" si="46">ROUND(SUM(D516:D545),2)</f>
        <v>1631040.31</v>
      </c>
      <c r="E546" s="77">
        <f t="shared" si="46"/>
        <v>2354761.98</v>
      </c>
      <c r="F546" s="77">
        <f t="shared" si="46"/>
        <v>3768013.76</v>
      </c>
      <c r="G546" s="77">
        <f t="shared" si="46"/>
        <v>20209973.280000001</v>
      </c>
      <c r="H546" s="77">
        <f t="shared" si="46"/>
        <v>1167789.3600000001</v>
      </c>
      <c r="I546" s="77">
        <f t="shared" si="46"/>
        <v>1839073.66</v>
      </c>
      <c r="J546" s="77">
        <f t="shared" si="46"/>
        <v>1938793.1</v>
      </c>
      <c r="K546" s="77">
        <f t="shared" si="46"/>
        <v>0</v>
      </c>
      <c r="L546" s="77">
        <f t="shared" si="46"/>
        <v>0</v>
      </c>
      <c r="M546" s="77">
        <f t="shared" si="46"/>
        <v>0</v>
      </c>
      <c r="N546" s="77">
        <f t="shared" si="46"/>
        <v>8909.43</v>
      </c>
      <c r="O546" s="77">
        <f t="shared" si="46"/>
        <v>27702105.98</v>
      </c>
      <c r="P546" s="77">
        <f t="shared" si="46"/>
        <v>1406.8</v>
      </c>
      <c r="Q546" s="77">
        <f t="shared" si="46"/>
        <v>713902.36</v>
      </c>
      <c r="R546" s="77">
        <f t="shared" si="46"/>
        <v>1150</v>
      </c>
      <c r="S546" s="77">
        <f t="shared" si="46"/>
        <v>145029.07999999999</v>
      </c>
      <c r="T546" s="77">
        <f t="shared" si="46"/>
        <v>2727</v>
      </c>
      <c r="U546" s="77">
        <f t="shared" si="46"/>
        <v>18412649.199999999</v>
      </c>
      <c r="V546" s="77">
        <f t="shared" si="46"/>
        <v>80</v>
      </c>
      <c r="W546" s="77">
        <f t="shared" si="46"/>
        <v>319507.42</v>
      </c>
    </row>
    <row r="547" spans="1:23" s="18" customFormat="1" ht="24.75" hidden="1" customHeight="1">
      <c r="A547" s="152" t="s">
        <v>74</v>
      </c>
      <c r="B547" s="153"/>
      <c r="C547" s="154"/>
      <c r="D547" s="83"/>
      <c r="E547" s="6"/>
      <c r="F547" s="6"/>
      <c r="G547" s="6"/>
      <c r="H547" s="6"/>
      <c r="I547" s="6"/>
      <c r="J547" s="6"/>
      <c r="K547" s="6"/>
      <c r="L547" s="66"/>
      <c r="M547" s="6"/>
      <c r="N547" s="94"/>
      <c r="O547" s="6"/>
      <c r="P547" s="67"/>
      <c r="Q547" s="6"/>
      <c r="R547" s="94"/>
      <c r="S547" s="6"/>
      <c r="T547" s="6"/>
      <c r="U547" s="6"/>
      <c r="V547" s="94"/>
      <c r="W547" s="49"/>
    </row>
    <row r="548" spans="1:23" s="27" customFormat="1" ht="24.75" hidden="1" customHeight="1">
      <c r="A548" s="16">
        <v>497</v>
      </c>
      <c r="B548" s="90" t="s">
        <v>1102</v>
      </c>
      <c r="C548" s="11">
        <f t="shared" ref="C548:C553" si="47">ROUND(SUM(E548+F548+G548+H548+I548+J548+K548+M548+O548+Q548+S548+W548+D548+U548),2)</f>
        <v>1377050.13</v>
      </c>
      <c r="D548" s="47">
        <v>27070.95</v>
      </c>
      <c r="E548" s="6">
        <v>84981.62</v>
      </c>
      <c r="F548" s="6">
        <v>187001.9</v>
      </c>
      <c r="G548" s="6">
        <v>0</v>
      </c>
      <c r="H548" s="6">
        <v>427399.85</v>
      </c>
      <c r="I548" s="6">
        <v>394845.36</v>
      </c>
      <c r="J548" s="6">
        <v>255750.45</v>
      </c>
      <c r="K548" s="6">
        <v>0</v>
      </c>
      <c r="L548" s="8">
        <v>0</v>
      </c>
      <c r="M548" s="6">
        <v>0</v>
      </c>
      <c r="N548" s="75">
        <v>0</v>
      </c>
      <c r="O548" s="46">
        <v>0</v>
      </c>
      <c r="P548" s="75">
        <v>0</v>
      </c>
      <c r="Q548" s="46">
        <v>0</v>
      </c>
      <c r="R548" s="75">
        <v>0</v>
      </c>
      <c r="S548" s="46">
        <v>0</v>
      </c>
      <c r="T548" s="75">
        <v>0</v>
      </c>
      <c r="U548" s="75">
        <v>0</v>
      </c>
      <c r="V548" s="75">
        <v>0</v>
      </c>
      <c r="W548" s="48">
        <v>0</v>
      </c>
    </row>
    <row r="549" spans="1:23" s="27" customFormat="1" ht="24.75" hidden="1" customHeight="1">
      <c r="A549" s="16">
        <v>498</v>
      </c>
      <c r="B549" s="7" t="s">
        <v>1101</v>
      </c>
      <c r="C549" s="11">
        <f t="shared" si="47"/>
        <v>225078.68</v>
      </c>
      <c r="D549" s="47">
        <v>4451.6499999999996</v>
      </c>
      <c r="E549" s="6">
        <v>12606.01</v>
      </c>
      <c r="F549" s="6">
        <v>208021.02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8">
        <v>0</v>
      </c>
      <c r="M549" s="6">
        <v>0</v>
      </c>
      <c r="N549" s="75">
        <v>0</v>
      </c>
      <c r="O549" s="46">
        <v>0</v>
      </c>
      <c r="P549" s="75">
        <v>0</v>
      </c>
      <c r="Q549" s="46">
        <v>0</v>
      </c>
      <c r="R549" s="75">
        <v>0</v>
      </c>
      <c r="S549" s="46">
        <v>0</v>
      </c>
      <c r="T549" s="75">
        <v>0</v>
      </c>
      <c r="U549" s="75">
        <v>0</v>
      </c>
      <c r="V549" s="75">
        <v>0</v>
      </c>
      <c r="W549" s="48">
        <v>0</v>
      </c>
    </row>
    <row r="550" spans="1:23" s="27" customFormat="1" ht="24.75" hidden="1" customHeight="1">
      <c r="A550" s="16">
        <v>499</v>
      </c>
      <c r="B550" s="7" t="s">
        <v>991</v>
      </c>
      <c r="C550" s="11">
        <f t="shared" si="47"/>
        <v>20270.55</v>
      </c>
      <c r="D550" s="47">
        <v>0</v>
      </c>
      <c r="E550" s="6">
        <v>20270.55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8">
        <v>0</v>
      </c>
      <c r="M550" s="6">
        <v>0</v>
      </c>
      <c r="N550" s="75">
        <v>0</v>
      </c>
      <c r="O550" s="6">
        <v>0</v>
      </c>
      <c r="P550" s="75">
        <v>0</v>
      </c>
      <c r="Q550" s="6">
        <v>0</v>
      </c>
      <c r="R550" s="75">
        <v>0</v>
      </c>
      <c r="S550" s="6">
        <v>0</v>
      </c>
      <c r="T550" s="75">
        <v>0</v>
      </c>
      <c r="U550" s="75">
        <v>0</v>
      </c>
      <c r="V550" s="75">
        <v>0</v>
      </c>
      <c r="W550" s="49">
        <v>0</v>
      </c>
    </row>
    <row r="551" spans="1:23" s="27" customFormat="1" ht="24.75" hidden="1" customHeight="1">
      <c r="A551" s="16">
        <v>500</v>
      </c>
      <c r="B551" s="7" t="s">
        <v>135</v>
      </c>
      <c r="C551" s="11">
        <f t="shared" si="47"/>
        <v>24425.82</v>
      </c>
      <c r="D551" s="47">
        <v>0</v>
      </c>
      <c r="E551" s="6">
        <v>24425.82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8">
        <v>0</v>
      </c>
      <c r="M551" s="6">
        <v>0</v>
      </c>
      <c r="N551" s="75">
        <v>0</v>
      </c>
      <c r="O551" s="46">
        <v>0</v>
      </c>
      <c r="P551" s="75">
        <v>0</v>
      </c>
      <c r="Q551" s="46">
        <v>0</v>
      </c>
      <c r="R551" s="75">
        <v>0</v>
      </c>
      <c r="S551" s="46">
        <v>0</v>
      </c>
      <c r="T551" s="75">
        <v>0</v>
      </c>
      <c r="U551" s="75">
        <v>0</v>
      </c>
      <c r="V551" s="75">
        <v>0</v>
      </c>
      <c r="W551" s="48">
        <v>0</v>
      </c>
    </row>
    <row r="552" spans="1:23" s="27" customFormat="1" ht="24.75" hidden="1" customHeight="1">
      <c r="A552" s="16">
        <v>501</v>
      </c>
      <c r="B552" s="7" t="s">
        <v>992</v>
      </c>
      <c r="C552" s="11">
        <f t="shared" si="47"/>
        <v>1604613.9</v>
      </c>
      <c r="D552" s="47">
        <v>0</v>
      </c>
      <c r="E552" s="6">
        <v>118826.62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8">
        <v>0</v>
      </c>
      <c r="M552" s="6">
        <v>0</v>
      </c>
      <c r="N552" s="75">
        <v>540</v>
      </c>
      <c r="O552" s="6">
        <v>1485787.28</v>
      </c>
      <c r="P552" s="75">
        <v>0</v>
      </c>
      <c r="Q552" s="6">
        <v>0</v>
      </c>
      <c r="R552" s="75">
        <v>0</v>
      </c>
      <c r="S552" s="6">
        <v>0</v>
      </c>
      <c r="T552" s="75">
        <v>0</v>
      </c>
      <c r="U552" s="75">
        <v>0</v>
      </c>
      <c r="V552" s="75">
        <v>0</v>
      </c>
      <c r="W552" s="49">
        <v>0</v>
      </c>
    </row>
    <row r="553" spans="1:23" s="17" customFormat="1" ht="24.75" hidden="1" customHeight="1">
      <c r="A553" s="165" t="s">
        <v>75</v>
      </c>
      <c r="B553" s="166"/>
      <c r="C553" s="76">
        <f t="shared" si="47"/>
        <v>3251439.08</v>
      </c>
      <c r="D553" s="67">
        <f t="shared" ref="D553:W553" si="48">ROUND(SUM(D548:D552),2)</f>
        <v>31522.6</v>
      </c>
      <c r="E553" s="67">
        <f t="shared" si="48"/>
        <v>261110.62</v>
      </c>
      <c r="F553" s="67">
        <f t="shared" si="48"/>
        <v>395022.92</v>
      </c>
      <c r="G553" s="67">
        <f t="shared" si="48"/>
        <v>0</v>
      </c>
      <c r="H553" s="67">
        <f t="shared" si="48"/>
        <v>427399.85</v>
      </c>
      <c r="I553" s="67">
        <f t="shared" si="48"/>
        <v>394845.36</v>
      </c>
      <c r="J553" s="67">
        <f t="shared" si="48"/>
        <v>255750.45</v>
      </c>
      <c r="K553" s="67">
        <f t="shared" si="48"/>
        <v>0</v>
      </c>
      <c r="L553" s="66">
        <f t="shared" si="48"/>
        <v>0</v>
      </c>
      <c r="M553" s="67">
        <f t="shared" si="48"/>
        <v>0</v>
      </c>
      <c r="N553" s="67">
        <f t="shared" si="48"/>
        <v>540</v>
      </c>
      <c r="O553" s="67">
        <f t="shared" si="48"/>
        <v>1485787.28</v>
      </c>
      <c r="P553" s="67">
        <f t="shared" si="48"/>
        <v>0</v>
      </c>
      <c r="Q553" s="67">
        <f t="shared" si="48"/>
        <v>0</v>
      </c>
      <c r="R553" s="67">
        <f t="shared" si="48"/>
        <v>0</v>
      </c>
      <c r="S553" s="67">
        <f t="shared" si="48"/>
        <v>0</v>
      </c>
      <c r="T553" s="67">
        <f t="shared" si="48"/>
        <v>0</v>
      </c>
      <c r="U553" s="67">
        <f t="shared" si="48"/>
        <v>0</v>
      </c>
      <c r="V553" s="67">
        <f t="shared" si="48"/>
        <v>0</v>
      </c>
      <c r="W553" s="67">
        <f t="shared" si="48"/>
        <v>0</v>
      </c>
    </row>
    <row r="554" spans="1:23" s="22" customFormat="1" ht="24.75" hidden="1" customHeight="1">
      <c r="A554" s="167" t="s">
        <v>76</v>
      </c>
      <c r="B554" s="155"/>
      <c r="C554" s="156"/>
      <c r="D554" s="69"/>
      <c r="E554" s="6"/>
      <c r="F554" s="6"/>
      <c r="G554" s="6"/>
      <c r="H554" s="6"/>
      <c r="I554" s="6"/>
      <c r="J554" s="6"/>
      <c r="K554" s="6"/>
      <c r="L554" s="45"/>
      <c r="M554" s="6"/>
      <c r="N554" s="78"/>
      <c r="O554" s="6"/>
      <c r="P554" s="78"/>
      <c r="Q554" s="6"/>
      <c r="R554" s="78"/>
      <c r="S554" s="6"/>
      <c r="T554" s="6"/>
      <c r="U554" s="6"/>
      <c r="V554" s="78"/>
      <c r="W554" s="49"/>
    </row>
    <row r="555" spans="1:23" s="25" customFormat="1" ht="24.75" hidden="1" customHeight="1">
      <c r="A555" s="61">
        <v>502</v>
      </c>
      <c r="B555" s="97" t="s">
        <v>671</v>
      </c>
      <c r="C555" s="11">
        <f t="shared" ref="C555:C561" si="49">ROUND(SUM(E555+F555+G555+H555+I555+J555+K555+M555+O555+Q555+S555+W555+D555+U555),2)</f>
        <v>3805991.63</v>
      </c>
      <c r="D555" s="47">
        <v>76455.38</v>
      </c>
      <c r="E555" s="6">
        <v>138396</v>
      </c>
      <c r="F555" s="6">
        <v>0</v>
      </c>
      <c r="G555" s="6">
        <v>0</v>
      </c>
      <c r="H555" s="6">
        <v>579457.84</v>
      </c>
      <c r="I555" s="6">
        <v>0</v>
      </c>
      <c r="J555" s="6">
        <v>0</v>
      </c>
      <c r="K555" s="6">
        <v>0</v>
      </c>
      <c r="L555" s="8">
        <v>0</v>
      </c>
      <c r="M555" s="6">
        <v>0</v>
      </c>
      <c r="N555" s="75">
        <v>626</v>
      </c>
      <c r="O555" s="6">
        <v>3011682.41</v>
      </c>
      <c r="P555" s="75">
        <v>0</v>
      </c>
      <c r="Q555" s="6">
        <v>0</v>
      </c>
      <c r="R555" s="75">
        <v>0</v>
      </c>
      <c r="S555" s="6">
        <v>0</v>
      </c>
      <c r="T555" s="75">
        <v>0</v>
      </c>
      <c r="U555" s="75">
        <v>0</v>
      </c>
      <c r="V555" s="75">
        <v>0</v>
      </c>
      <c r="W555" s="49">
        <v>0</v>
      </c>
    </row>
    <row r="556" spans="1:23" s="25" customFormat="1" ht="24.75" hidden="1" customHeight="1">
      <c r="A556" s="61">
        <v>503</v>
      </c>
      <c r="B556" s="97" t="s">
        <v>819</v>
      </c>
      <c r="C556" s="11">
        <f t="shared" si="49"/>
        <v>25121838.120000001</v>
      </c>
      <c r="D556" s="47">
        <v>511951.49</v>
      </c>
      <c r="E556" s="6">
        <v>563316</v>
      </c>
      <c r="F556" s="6">
        <v>2398954.6800000002</v>
      </c>
      <c r="G556" s="6">
        <v>8971643.5299999993</v>
      </c>
      <c r="H556" s="6">
        <v>2864792.14</v>
      </c>
      <c r="I556" s="6">
        <v>992341.26</v>
      </c>
      <c r="J556" s="6">
        <v>1023586.84</v>
      </c>
      <c r="K556" s="6">
        <v>0</v>
      </c>
      <c r="L556" s="8">
        <v>0</v>
      </c>
      <c r="M556" s="6">
        <v>0</v>
      </c>
      <c r="N556" s="75">
        <v>1764</v>
      </c>
      <c r="O556" s="46">
        <v>7795252.1799999997</v>
      </c>
      <c r="P556" s="75">
        <v>0</v>
      </c>
      <c r="Q556" s="46">
        <v>0</v>
      </c>
      <c r="R556" s="75">
        <v>0</v>
      </c>
      <c r="S556" s="46">
        <v>0</v>
      </c>
      <c r="T556" s="75">
        <v>0</v>
      </c>
      <c r="U556" s="75">
        <v>0</v>
      </c>
      <c r="V556" s="75">
        <v>0</v>
      </c>
      <c r="W556" s="48">
        <v>0</v>
      </c>
    </row>
    <row r="557" spans="1:23" s="25" customFormat="1" ht="24.75" hidden="1" customHeight="1">
      <c r="A557" s="61">
        <v>504</v>
      </c>
      <c r="B557" s="97" t="s">
        <v>136</v>
      </c>
      <c r="C557" s="11">
        <f t="shared" si="49"/>
        <v>19450838.399999999</v>
      </c>
      <c r="D557" s="47">
        <v>397556.13</v>
      </c>
      <c r="E557" s="6">
        <v>379908</v>
      </c>
      <c r="F557" s="6">
        <v>0</v>
      </c>
      <c r="G557" s="6">
        <v>9146641.3499999996</v>
      </c>
      <c r="H557" s="6">
        <v>2239247.09</v>
      </c>
      <c r="I557" s="6">
        <v>742966.28</v>
      </c>
      <c r="J557" s="6">
        <v>0</v>
      </c>
      <c r="K557" s="6">
        <v>0</v>
      </c>
      <c r="L557" s="8">
        <v>0</v>
      </c>
      <c r="M557" s="6">
        <v>0</v>
      </c>
      <c r="N557" s="75">
        <v>948.7</v>
      </c>
      <c r="O557" s="6">
        <v>6544519.5499999998</v>
      </c>
      <c r="P557" s="75">
        <v>0</v>
      </c>
      <c r="Q557" s="6">
        <v>0</v>
      </c>
      <c r="R557" s="75">
        <v>0</v>
      </c>
      <c r="S557" s="6">
        <v>0</v>
      </c>
      <c r="T557" s="75">
        <v>0</v>
      </c>
      <c r="U557" s="75">
        <v>0</v>
      </c>
      <c r="V557" s="75">
        <v>0</v>
      </c>
      <c r="W557" s="49">
        <v>0</v>
      </c>
    </row>
    <row r="558" spans="1:23" s="25" customFormat="1" ht="24.75" hidden="1" customHeight="1">
      <c r="A558" s="61">
        <v>505</v>
      </c>
      <c r="B558" s="97" t="s">
        <v>155</v>
      </c>
      <c r="C558" s="11">
        <f t="shared" si="49"/>
        <v>20922544.489999998</v>
      </c>
      <c r="D558" s="47">
        <v>428452.29</v>
      </c>
      <c r="E558" s="6">
        <v>369513</v>
      </c>
      <c r="F558" s="6">
        <v>0</v>
      </c>
      <c r="G558" s="6">
        <v>9733273.4499999993</v>
      </c>
      <c r="H558" s="6">
        <v>2345538.79</v>
      </c>
      <c r="I558" s="6">
        <v>744134.75</v>
      </c>
      <c r="J558" s="6">
        <v>0</v>
      </c>
      <c r="K558" s="6">
        <v>0</v>
      </c>
      <c r="L558" s="8">
        <v>0</v>
      </c>
      <c r="M558" s="6">
        <v>0</v>
      </c>
      <c r="N558" s="75">
        <v>1284</v>
      </c>
      <c r="O558" s="46">
        <v>7301632.21</v>
      </c>
      <c r="P558" s="75">
        <v>0</v>
      </c>
      <c r="Q558" s="46">
        <v>0</v>
      </c>
      <c r="R558" s="75">
        <v>0</v>
      </c>
      <c r="S558" s="46">
        <v>0</v>
      </c>
      <c r="T558" s="75">
        <v>0</v>
      </c>
      <c r="U558" s="75">
        <v>0</v>
      </c>
      <c r="V558" s="75">
        <v>0</v>
      </c>
      <c r="W558" s="48">
        <v>0</v>
      </c>
    </row>
    <row r="559" spans="1:23" s="25" customFormat="1" ht="24.75" hidden="1" customHeight="1">
      <c r="A559" s="61">
        <v>506</v>
      </c>
      <c r="B559" s="97" t="s">
        <v>817</v>
      </c>
      <c r="C559" s="11">
        <f t="shared" si="49"/>
        <v>15973947.25</v>
      </c>
      <c r="D559" s="47">
        <v>324220.83</v>
      </c>
      <c r="E559" s="6">
        <v>420941</v>
      </c>
      <c r="F559" s="6">
        <v>1327108.72</v>
      </c>
      <c r="G559" s="6">
        <v>6252906.2000000002</v>
      </c>
      <c r="H559" s="6">
        <v>1447730.71</v>
      </c>
      <c r="I559" s="6">
        <v>678812.39</v>
      </c>
      <c r="J559" s="6">
        <v>539254.6</v>
      </c>
      <c r="K559" s="6">
        <v>0</v>
      </c>
      <c r="L559" s="45">
        <v>0</v>
      </c>
      <c r="M559" s="6">
        <v>0</v>
      </c>
      <c r="N559" s="75">
        <v>927</v>
      </c>
      <c r="O559" s="46">
        <v>4982972.8</v>
      </c>
      <c r="P559" s="78">
        <v>0</v>
      </c>
      <c r="Q559" s="46">
        <v>0</v>
      </c>
      <c r="R559" s="75">
        <v>0</v>
      </c>
      <c r="S559" s="46">
        <v>0</v>
      </c>
      <c r="T559" s="75">
        <v>0</v>
      </c>
      <c r="U559" s="75">
        <v>0</v>
      </c>
      <c r="V559" s="75">
        <v>0</v>
      </c>
      <c r="W559" s="48">
        <v>0</v>
      </c>
    </row>
    <row r="560" spans="1:23" s="25" customFormat="1" ht="24.75" hidden="1" customHeight="1">
      <c r="A560" s="61">
        <v>507</v>
      </c>
      <c r="B560" s="97" t="s">
        <v>818</v>
      </c>
      <c r="C560" s="11">
        <f t="shared" si="49"/>
        <v>3623001.47</v>
      </c>
      <c r="D560" s="47">
        <v>72713.33</v>
      </c>
      <c r="E560" s="6">
        <v>134913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8">
        <v>0</v>
      </c>
      <c r="M560" s="6">
        <v>0</v>
      </c>
      <c r="N560" s="75">
        <v>380</v>
      </c>
      <c r="O560" s="46">
        <v>1874102.51</v>
      </c>
      <c r="P560" s="75">
        <v>0</v>
      </c>
      <c r="Q560" s="46">
        <v>0</v>
      </c>
      <c r="R560" s="46">
        <v>0</v>
      </c>
      <c r="S560" s="46">
        <v>0</v>
      </c>
      <c r="T560" s="75">
        <v>610</v>
      </c>
      <c r="U560" s="46">
        <v>1541272.63</v>
      </c>
      <c r="V560" s="75">
        <v>0</v>
      </c>
      <c r="W560" s="48">
        <v>0</v>
      </c>
    </row>
    <row r="561" spans="1:23" s="17" customFormat="1" ht="24.75" hidden="1" customHeight="1">
      <c r="A561" s="187" t="s">
        <v>77</v>
      </c>
      <c r="B561" s="188"/>
      <c r="C561" s="76">
        <f t="shared" si="49"/>
        <v>88898161.359999999</v>
      </c>
      <c r="D561" s="67">
        <f t="shared" ref="D561:W561" si="50">ROUND(SUM(D555:D560),2)</f>
        <v>1811349.45</v>
      </c>
      <c r="E561" s="67">
        <f t="shared" si="50"/>
        <v>2006987</v>
      </c>
      <c r="F561" s="67">
        <f t="shared" si="50"/>
        <v>3726063.4</v>
      </c>
      <c r="G561" s="67">
        <f t="shared" si="50"/>
        <v>34104464.530000001</v>
      </c>
      <c r="H561" s="67">
        <f t="shared" si="50"/>
        <v>9476766.5700000003</v>
      </c>
      <c r="I561" s="67">
        <f t="shared" si="50"/>
        <v>3158254.68</v>
      </c>
      <c r="J561" s="67">
        <f t="shared" si="50"/>
        <v>1562841.44</v>
      </c>
      <c r="K561" s="67">
        <f t="shared" si="50"/>
        <v>0</v>
      </c>
      <c r="L561" s="66">
        <f t="shared" si="50"/>
        <v>0</v>
      </c>
      <c r="M561" s="67">
        <f t="shared" si="50"/>
        <v>0</v>
      </c>
      <c r="N561" s="67">
        <f t="shared" si="50"/>
        <v>5929.7</v>
      </c>
      <c r="O561" s="67">
        <f t="shared" si="50"/>
        <v>31510161.66</v>
      </c>
      <c r="P561" s="67">
        <f t="shared" si="50"/>
        <v>0</v>
      </c>
      <c r="Q561" s="67">
        <f t="shared" si="50"/>
        <v>0</v>
      </c>
      <c r="R561" s="67">
        <f t="shared" si="50"/>
        <v>0</v>
      </c>
      <c r="S561" s="67">
        <f t="shared" si="50"/>
        <v>0</v>
      </c>
      <c r="T561" s="67">
        <f t="shared" si="50"/>
        <v>610</v>
      </c>
      <c r="U561" s="67">
        <f t="shared" si="50"/>
        <v>1541272.63</v>
      </c>
      <c r="V561" s="67">
        <f t="shared" si="50"/>
        <v>0</v>
      </c>
      <c r="W561" s="67">
        <f t="shared" si="50"/>
        <v>0</v>
      </c>
    </row>
    <row r="562" spans="1:23" s="22" customFormat="1" ht="24.75" customHeight="1">
      <c r="A562" s="155" t="s">
        <v>1069</v>
      </c>
      <c r="B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6"/>
    </row>
    <row r="563" spans="1:23" s="17" customFormat="1" ht="30" hidden="1" customHeight="1">
      <c r="A563" s="98">
        <f>A1210</f>
        <v>604</v>
      </c>
      <c r="B563" s="99" t="s">
        <v>1084</v>
      </c>
      <c r="C563" s="44">
        <f>ROUND(SUM(D563+U563+E563+F563+G563+H563+I563+J563+K563+M563+O563+Q563+S563+W563),2)</f>
        <v>2134720407.1700001</v>
      </c>
      <c r="D563" s="77">
        <f t="shared" ref="D563:W563" si="51">ROUND(SUM(D569+D589+D595+D626+D651+D675+D733+D750+D818+D824+D846+D850+D858+D870+D897+D1044+D1069+D1088+D1099+D1190+D1199+D1211),2)</f>
        <v>27818368.370000001</v>
      </c>
      <c r="E563" s="77">
        <f t="shared" si="51"/>
        <v>94295631.980000004</v>
      </c>
      <c r="F563" s="77">
        <f t="shared" si="51"/>
        <v>134763970.09</v>
      </c>
      <c r="G563" s="77">
        <f t="shared" si="51"/>
        <v>202038280.72999999</v>
      </c>
      <c r="H563" s="77">
        <f t="shared" si="51"/>
        <v>85858159.150000006</v>
      </c>
      <c r="I563" s="77">
        <f t="shared" si="51"/>
        <v>47104654.579999998</v>
      </c>
      <c r="J563" s="77">
        <f t="shared" si="51"/>
        <v>70616363.680000007</v>
      </c>
      <c r="K563" s="77">
        <f t="shared" si="51"/>
        <v>3344747.83</v>
      </c>
      <c r="L563" s="66">
        <f t="shared" si="51"/>
        <v>152</v>
      </c>
      <c r="M563" s="65">
        <f t="shared" si="51"/>
        <v>319318525.94</v>
      </c>
      <c r="N563" s="67">
        <f t="shared" si="51"/>
        <v>128469.48</v>
      </c>
      <c r="O563" s="65">
        <f t="shared" si="51"/>
        <v>506907082.43000001</v>
      </c>
      <c r="P563" s="67">
        <f t="shared" si="51"/>
        <v>37067.15</v>
      </c>
      <c r="Q563" s="65">
        <f t="shared" si="51"/>
        <v>53159233.140000001</v>
      </c>
      <c r="R563" s="67">
        <f t="shared" si="51"/>
        <v>179188.7</v>
      </c>
      <c r="S563" s="65">
        <f t="shared" si="51"/>
        <v>175878661.53999999</v>
      </c>
      <c r="T563" s="67">
        <f t="shared" si="51"/>
        <v>126288.37</v>
      </c>
      <c r="U563" s="65">
        <f t="shared" si="51"/>
        <v>411950504.10000002</v>
      </c>
      <c r="V563" s="67">
        <f t="shared" si="51"/>
        <v>3017.41</v>
      </c>
      <c r="W563" s="65">
        <f t="shared" si="51"/>
        <v>1666223.61</v>
      </c>
    </row>
    <row r="564" spans="1:23" s="22" customFormat="1" ht="24.75" hidden="1" customHeight="1">
      <c r="A564" s="167" t="s">
        <v>18</v>
      </c>
      <c r="B564" s="155"/>
      <c r="C564" s="156"/>
      <c r="D564" s="69"/>
      <c r="E564" s="46"/>
      <c r="F564" s="6"/>
      <c r="G564" s="6"/>
      <c r="H564" s="6"/>
      <c r="I564" s="6"/>
      <c r="J564" s="6"/>
      <c r="K564" s="6"/>
      <c r="L564" s="45"/>
      <c r="M564" s="6"/>
      <c r="N564" s="78"/>
      <c r="O564" s="6"/>
      <c r="P564" s="78"/>
      <c r="Q564" s="6"/>
      <c r="R564" s="78"/>
      <c r="S564" s="6"/>
      <c r="T564" s="6"/>
      <c r="U564" s="6"/>
      <c r="V564" s="78"/>
      <c r="W564" s="6"/>
    </row>
    <row r="565" spans="1:23" s="24" customFormat="1" ht="24.75" hidden="1" customHeight="1">
      <c r="A565" s="100">
        <v>1</v>
      </c>
      <c r="B565" s="121" t="s">
        <v>545</v>
      </c>
      <c r="C565" s="40">
        <f>ROUND(SUM(D565+E565+F565+G565+H565+I565+J565+K565+M565+O565+Q565+S565+U565+W565),2)</f>
        <v>4607571.6900000004</v>
      </c>
      <c r="D565" s="47">
        <v>0</v>
      </c>
      <c r="E565" s="46">
        <v>145574</v>
      </c>
      <c r="F565" s="46">
        <v>1322057.01</v>
      </c>
      <c r="G565" s="46">
        <v>0</v>
      </c>
      <c r="H565" s="46">
        <v>1792953.04</v>
      </c>
      <c r="I565" s="46">
        <v>488971.68</v>
      </c>
      <c r="J565" s="46">
        <v>858015.96</v>
      </c>
      <c r="K565" s="46">
        <v>0</v>
      </c>
      <c r="L565" s="45">
        <v>0</v>
      </c>
      <c r="M565" s="46">
        <v>0</v>
      </c>
      <c r="N565" s="48">
        <v>0</v>
      </c>
      <c r="O565" s="46">
        <v>0</v>
      </c>
      <c r="P565" s="48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8">
        <v>0</v>
      </c>
      <c r="W565" s="48">
        <v>0</v>
      </c>
    </row>
    <row r="566" spans="1:23" s="24" customFormat="1" ht="24.75" hidden="1" customHeight="1">
      <c r="A566" s="100">
        <v>2</v>
      </c>
      <c r="B566" s="121" t="s">
        <v>546</v>
      </c>
      <c r="C566" s="40">
        <f>ROUND(SUM(D566+E566+F566+G566+H566+I566+J566+K566+M566+O566+Q566+S566+U566+W566),2)</f>
        <v>16317448.98</v>
      </c>
      <c r="D566" s="47">
        <v>246879.37</v>
      </c>
      <c r="E566" s="46">
        <v>277950</v>
      </c>
      <c r="F566" s="46">
        <v>1135199.73</v>
      </c>
      <c r="G566" s="46">
        <v>0</v>
      </c>
      <c r="H566" s="46">
        <v>1726181.97</v>
      </c>
      <c r="I566" s="46">
        <v>475185.91999999998</v>
      </c>
      <c r="J566" s="46">
        <v>919632.66</v>
      </c>
      <c r="K566" s="46">
        <v>0</v>
      </c>
      <c r="L566" s="45">
        <v>0</v>
      </c>
      <c r="M566" s="46">
        <v>0</v>
      </c>
      <c r="N566" s="48">
        <v>0</v>
      </c>
      <c r="O566" s="46">
        <v>0</v>
      </c>
      <c r="P566" s="48">
        <v>0</v>
      </c>
      <c r="Q566" s="46">
        <v>0</v>
      </c>
      <c r="R566" s="46">
        <v>0</v>
      </c>
      <c r="S566" s="46">
        <v>0</v>
      </c>
      <c r="T566" s="48">
        <v>2267.1999999999998</v>
      </c>
      <c r="U566" s="46">
        <v>11536419.33</v>
      </c>
      <c r="V566" s="48">
        <v>0</v>
      </c>
      <c r="W566" s="48">
        <v>0</v>
      </c>
    </row>
    <row r="567" spans="1:23" s="24" customFormat="1" ht="24.75" hidden="1" customHeight="1">
      <c r="A567" s="100">
        <v>3</v>
      </c>
      <c r="B567" s="121" t="s">
        <v>547</v>
      </c>
      <c r="C567" s="40">
        <f>ROUND(SUM(D567+E567+F567+G567+H567+I567+J567+K567+M567+O567+Q567+S567+U567+W567),2)</f>
        <v>4953622.55</v>
      </c>
      <c r="D567" s="47">
        <f>ROUND((F567+G567+H567+I567+J567+K567+M567+O567+Q567+S567+U567+W567)*0.0214,2)</f>
        <v>100147.95</v>
      </c>
      <c r="E567" s="46">
        <v>173664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5">
        <v>0</v>
      </c>
      <c r="M567" s="46">
        <v>0</v>
      </c>
      <c r="N567" s="48">
        <v>854.3</v>
      </c>
      <c r="O567" s="46">
        <v>4679810.5999999996</v>
      </c>
      <c r="P567" s="48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8">
        <v>0</v>
      </c>
      <c r="W567" s="48">
        <v>0</v>
      </c>
    </row>
    <row r="568" spans="1:23" s="24" customFormat="1" ht="24.75" hidden="1" customHeight="1">
      <c r="A568" s="100">
        <v>4</v>
      </c>
      <c r="B568" s="121" t="s">
        <v>548</v>
      </c>
      <c r="C568" s="40">
        <f>ROUND(SUM(D568+E568+F568+G568+H568+I568+J568+K568+M568+O568+Q568+S568+U568+W568),2)</f>
        <v>21607723.68</v>
      </c>
      <c r="D568" s="47">
        <v>0</v>
      </c>
      <c r="E568" s="46">
        <v>315692</v>
      </c>
      <c r="F568" s="46">
        <v>1538112.53</v>
      </c>
      <c r="G568" s="46">
        <v>0</v>
      </c>
      <c r="H568" s="46">
        <v>2401778.79</v>
      </c>
      <c r="I568" s="46">
        <v>596940.53</v>
      </c>
      <c r="J568" s="46">
        <v>1229615.52</v>
      </c>
      <c r="K568" s="46">
        <v>0</v>
      </c>
      <c r="L568" s="45">
        <v>0</v>
      </c>
      <c r="M568" s="46">
        <v>0</v>
      </c>
      <c r="N568" s="48">
        <v>0</v>
      </c>
      <c r="O568" s="46">
        <v>0</v>
      </c>
      <c r="P568" s="48">
        <v>0</v>
      </c>
      <c r="Q568" s="46">
        <v>0</v>
      </c>
      <c r="R568" s="46">
        <v>0</v>
      </c>
      <c r="S568" s="46">
        <v>0</v>
      </c>
      <c r="T568" s="48">
        <v>3038</v>
      </c>
      <c r="U568" s="46">
        <v>15525584.310000001</v>
      </c>
      <c r="V568" s="48">
        <v>0</v>
      </c>
      <c r="W568" s="48">
        <v>0</v>
      </c>
    </row>
    <row r="569" spans="1:23" s="17" customFormat="1" ht="24.75" hidden="1" customHeight="1">
      <c r="A569" s="171" t="s">
        <v>85</v>
      </c>
      <c r="B569" s="172"/>
      <c r="C569" s="44">
        <f>ROUND(SUM(D569+E569+F569+G569+H569+I569+J569+K569+M569+O569+Q569+S569+U569+W569),2)</f>
        <v>47486366.899999999</v>
      </c>
      <c r="D569" s="77">
        <f t="shared" ref="D569:W569" si="52">ROUND(SUM(D565:D568),2)</f>
        <v>347027.32</v>
      </c>
      <c r="E569" s="77">
        <f t="shared" si="52"/>
        <v>912880</v>
      </c>
      <c r="F569" s="77">
        <f t="shared" si="52"/>
        <v>3995369.27</v>
      </c>
      <c r="G569" s="77">
        <f t="shared" si="52"/>
        <v>0</v>
      </c>
      <c r="H569" s="77">
        <f t="shared" si="52"/>
        <v>5920913.7999999998</v>
      </c>
      <c r="I569" s="77">
        <f t="shared" si="52"/>
        <v>1561098.13</v>
      </c>
      <c r="J569" s="77">
        <f t="shared" si="52"/>
        <v>3007264.14</v>
      </c>
      <c r="K569" s="77">
        <f t="shared" si="52"/>
        <v>0</v>
      </c>
      <c r="L569" s="66">
        <f t="shared" si="52"/>
        <v>0</v>
      </c>
      <c r="M569" s="77">
        <f t="shared" si="52"/>
        <v>0</v>
      </c>
      <c r="N569" s="77">
        <f t="shared" si="52"/>
        <v>854.3</v>
      </c>
      <c r="O569" s="77">
        <f t="shared" si="52"/>
        <v>4679810.5999999996</v>
      </c>
      <c r="P569" s="77">
        <f t="shared" si="52"/>
        <v>0</v>
      </c>
      <c r="Q569" s="77">
        <f t="shared" si="52"/>
        <v>0</v>
      </c>
      <c r="R569" s="77">
        <f t="shared" si="52"/>
        <v>0</v>
      </c>
      <c r="S569" s="77">
        <f t="shared" si="52"/>
        <v>0</v>
      </c>
      <c r="T569" s="77">
        <f t="shared" si="52"/>
        <v>5305.2</v>
      </c>
      <c r="U569" s="77">
        <f t="shared" si="52"/>
        <v>27062003.640000001</v>
      </c>
      <c r="V569" s="77">
        <f t="shared" si="52"/>
        <v>0</v>
      </c>
      <c r="W569" s="77">
        <f t="shared" si="52"/>
        <v>0</v>
      </c>
    </row>
    <row r="570" spans="1:23" s="17" customFormat="1" ht="24.75" hidden="1" customHeight="1">
      <c r="A570" s="152" t="s">
        <v>50</v>
      </c>
      <c r="B570" s="153"/>
      <c r="C570" s="154"/>
      <c r="D570" s="83"/>
      <c r="E570" s="46"/>
      <c r="F570" s="46"/>
      <c r="G570" s="46"/>
      <c r="H570" s="46"/>
      <c r="I570" s="46"/>
      <c r="J570" s="46"/>
      <c r="K570" s="46"/>
      <c r="L570" s="101"/>
      <c r="M570" s="46"/>
      <c r="N570" s="102"/>
      <c r="O570" s="46"/>
      <c r="P570" s="102"/>
      <c r="Q570" s="46"/>
      <c r="R570" s="102"/>
      <c r="S570" s="46"/>
      <c r="T570" s="46"/>
      <c r="U570" s="46"/>
      <c r="V570" s="77"/>
      <c r="W570" s="48"/>
    </row>
    <row r="571" spans="1:23" s="17" customFormat="1" ht="24.75" hidden="1" customHeight="1">
      <c r="A571" s="100">
        <v>5</v>
      </c>
      <c r="B571" s="7" t="s">
        <v>554</v>
      </c>
      <c r="C571" s="40">
        <f t="shared" ref="C571:C589" si="53">ROUND(SUM(D571+E571+F571+G571+H571+I571+J571+K571+M571+O571+Q571+S571+U571+W571),2)</f>
        <v>814658.01</v>
      </c>
      <c r="D571" s="47">
        <v>0</v>
      </c>
      <c r="E571" s="46">
        <v>0</v>
      </c>
      <c r="F571" s="46">
        <v>0</v>
      </c>
      <c r="G571" s="46">
        <v>599582.78</v>
      </c>
      <c r="H571" s="46">
        <v>0</v>
      </c>
      <c r="I571" s="46">
        <v>0</v>
      </c>
      <c r="J571" s="6">
        <v>215075.23</v>
      </c>
      <c r="K571" s="46">
        <v>0</v>
      </c>
      <c r="L571" s="103">
        <v>0</v>
      </c>
      <c r="M571" s="46">
        <v>0</v>
      </c>
      <c r="N571" s="104">
        <v>0</v>
      </c>
      <c r="O571" s="46">
        <v>0</v>
      </c>
      <c r="P571" s="104">
        <v>0</v>
      </c>
      <c r="Q571" s="46">
        <v>0</v>
      </c>
      <c r="R571" s="104">
        <v>0</v>
      </c>
      <c r="S571" s="46">
        <v>0</v>
      </c>
      <c r="T571" s="104">
        <v>0</v>
      </c>
      <c r="U571" s="104">
        <v>0</v>
      </c>
      <c r="V571" s="46">
        <v>0</v>
      </c>
      <c r="W571" s="48">
        <v>0</v>
      </c>
    </row>
    <row r="572" spans="1:23" s="17" customFormat="1" ht="24.75" hidden="1" customHeight="1">
      <c r="A572" s="100">
        <v>6</v>
      </c>
      <c r="B572" s="7" t="s">
        <v>556</v>
      </c>
      <c r="C572" s="40">
        <f t="shared" si="53"/>
        <v>671248.9</v>
      </c>
      <c r="D572" s="47">
        <v>0</v>
      </c>
      <c r="E572" s="46">
        <v>0</v>
      </c>
      <c r="F572" s="46">
        <v>0</v>
      </c>
      <c r="G572" s="46">
        <v>671248.9</v>
      </c>
      <c r="H572" s="46">
        <v>0</v>
      </c>
      <c r="I572" s="46">
        <v>0</v>
      </c>
      <c r="J572" s="46">
        <v>0</v>
      </c>
      <c r="K572" s="46">
        <v>0</v>
      </c>
      <c r="L572" s="103">
        <v>0</v>
      </c>
      <c r="M572" s="46">
        <v>0</v>
      </c>
      <c r="N572" s="104">
        <v>0</v>
      </c>
      <c r="O572" s="46">
        <v>0</v>
      </c>
      <c r="P572" s="104">
        <v>0</v>
      </c>
      <c r="Q572" s="46">
        <v>0</v>
      </c>
      <c r="R572" s="104">
        <v>0</v>
      </c>
      <c r="S572" s="46">
        <v>0</v>
      </c>
      <c r="T572" s="104">
        <v>0</v>
      </c>
      <c r="U572" s="104">
        <v>0</v>
      </c>
      <c r="V572" s="46">
        <v>0</v>
      </c>
      <c r="W572" s="48">
        <v>0</v>
      </c>
    </row>
    <row r="573" spans="1:23" s="24" customFormat="1" ht="24.75" hidden="1" customHeight="1">
      <c r="A573" s="100">
        <v>7</v>
      </c>
      <c r="B573" s="7" t="s">
        <v>566</v>
      </c>
      <c r="C573" s="40">
        <f t="shared" si="53"/>
        <v>566971.68000000005</v>
      </c>
      <c r="D573" s="47">
        <v>11165.53</v>
      </c>
      <c r="E573" s="46">
        <v>52022.66</v>
      </c>
      <c r="F573" s="46">
        <v>172670.02</v>
      </c>
      <c r="G573" s="46">
        <v>0</v>
      </c>
      <c r="H573" s="46">
        <v>169125.69</v>
      </c>
      <c r="I573" s="46">
        <v>161987.78</v>
      </c>
      <c r="J573" s="46">
        <v>0</v>
      </c>
      <c r="K573" s="46">
        <v>0</v>
      </c>
      <c r="L573" s="8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104">
        <v>0</v>
      </c>
      <c r="U573" s="104">
        <v>0</v>
      </c>
      <c r="V573" s="46">
        <v>0</v>
      </c>
      <c r="W573" s="48">
        <v>0</v>
      </c>
    </row>
    <row r="574" spans="1:23" s="24" customFormat="1" ht="24.75" hidden="1" customHeight="1">
      <c r="A574" s="100">
        <v>8</v>
      </c>
      <c r="B574" s="7" t="s">
        <v>560</v>
      </c>
      <c r="C574" s="40">
        <f t="shared" si="53"/>
        <v>3404438.23</v>
      </c>
      <c r="D574" s="47">
        <v>69498.8</v>
      </c>
      <c r="E574" s="46">
        <v>87331.8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8">
        <v>0</v>
      </c>
      <c r="M574" s="46">
        <v>0</v>
      </c>
      <c r="N574" s="46">
        <v>540</v>
      </c>
      <c r="O574" s="46">
        <v>3247607.63</v>
      </c>
      <c r="P574" s="46">
        <v>0</v>
      </c>
      <c r="Q574" s="46">
        <v>0</v>
      </c>
      <c r="R574" s="46">
        <v>0</v>
      </c>
      <c r="S574" s="46">
        <v>0</v>
      </c>
      <c r="T574" s="104">
        <v>0</v>
      </c>
      <c r="U574" s="104">
        <v>0</v>
      </c>
      <c r="V574" s="46">
        <v>0</v>
      </c>
      <c r="W574" s="48">
        <v>0</v>
      </c>
    </row>
    <row r="575" spans="1:23" s="24" customFormat="1" ht="24.75" hidden="1" customHeight="1">
      <c r="A575" s="100">
        <v>9</v>
      </c>
      <c r="B575" s="7" t="s">
        <v>561</v>
      </c>
      <c r="C575" s="40">
        <f t="shared" si="53"/>
        <v>935632.87</v>
      </c>
      <c r="D575" s="47">
        <f>ROUND((F575+G575+H575+I575+J575+K575+M575+O575+Q575+S575+U575+W575)*0.0214,2)</f>
        <v>18505.560000000001</v>
      </c>
      <c r="E575" s="46">
        <v>52381.38</v>
      </c>
      <c r="F575" s="46">
        <v>180600.25</v>
      </c>
      <c r="G575" s="46">
        <v>0</v>
      </c>
      <c r="H575" s="46">
        <v>169125.69</v>
      </c>
      <c r="I575" s="46">
        <v>161987.78</v>
      </c>
      <c r="J575" s="46">
        <v>353032.21</v>
      </c>
      <c r="K575" s="46">
        <v>0</v>
      </c>
      <c r="L575" s="8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104">
        <v>0</v>
      </c>
      <c r="U575" s="104">
        <v>0</v>
      </c>
      <c r="V575" s="46">
        <v>0</v>
      </c>
      <c r="W575" s="48">
        <v>0</v>
      </c>
    </row>
    <row r="576" spans="1:23" s="24" customFormat="1" ht="24.75" hidden="1" customHeight="1">
      <c r="A576" s="100">
        <v>10</v>
      </c>
      <c r="B576" s="7" t="s">
        <v>562</v>
      </c>
      <c r="C576" s="40">
        <f t="shared" si="53"/>
        <v>3403216.93</v>
      </c>
      <c r="D576" s="47">
        <v>69498.8</v>
      </c>
      <c r="E576" s="46">
        <v>86110.5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8">
        <v>0</v>
      </c>
      <c r="M576" s="46">
        <v>0</v>
      </c>
      <c r="N576" s="46">
        <v>540</v>
      </c>
      <c r="O576" s="46">
        <v>3247607.63</v>
      </c>
      <c r="P576" s="46">
        <v>0</v>
      </c>
      <c r="Q576" s="46">
        <v>0</v>
      </c>
      <c r="R576" s="46">
        <v>0</v>
      </c>
      <c r="S576" s="46">
        <v>0</v>
      </c>
      <c r="T576" s="104">
        <v>0</v>
      </c>
      <c r="U576" s="104">
        <v>0</v>
      </c>
      <c r="V576" s="46">
        <v>0</v>
      </c>
      <c r="W576" s="48">
        <v>0</v>
      </c>
    </row>
    <row r="577" spans="1:23" s="24" customFormat="1" ht="24.75" hidden="1" customHeight="1">
      <c r="A577" s="100">
        <v>11</v>
      </c>
      <c r="B577" s="7" t="s">
        <v>563</v>
      </c>
      <c r="C577" s="40">
        <f t="shared" si="53"/>
        <v>1192190.26</v>
      </c>
      <c r="D577" s="47">
        <v>22847.96</v>
      </c>
      <c r="E577" s="46">
        <v>101680.6</v>
      </c>
      <c r="F577" s="46">
        <v>155298.29</v>
      </c>
      <c r="G577" s="46">
        <v>0</v>
      </c>
      <c r="H577" s="46">
        <v>165226.72</v>
      </c>
      <c r="I577" s="46">
        <v>128269.88</v>
      </c>
      <c r="J577" s="46">
        <v>397443.19</v>
      </c>
      <c r="K577" s="46">
        <v>221423.62</v>
      </c>
      <c r="L577" s="8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104">
        <v>0</v>
      </c>
      <c r="U577" s="104">
        <v>0</v>
      </c>
      <c r="V577" s="46">
        <v>0</v>
      </c>
      <c r="W577" s="48">
        <v>0</v>
      </c>
    </row>
    <row r="578" spans="1:23" s="24" customFormat="1" ht="24.75" hidden="1" customHeight="1">
      <c r="A578" s="100">
        <v>12</v>
      </c>
      <c r="B578" s="7" t="s">
        <v>1390</v>
      </c>
      <c r="C578" s="40">
        <f t="shared" si="53"/>
        <v>354923.81</v>
      </c>
      <c r="D578" s="47">
        <v>7436.23</v>
      </c>
      <c r="E578" s="46">
        <v>0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8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104">
        <v>0</v>
      </c>
      <c r="U578" s="104">
        <v>0</v>
      </c>
      <c r="V578" s="46">
        <v>494.77</v>
      </c>
      <c r="W578" s="48">
        <v>347487.58</v>
      </c>
    </row>
    <row r="579" spans="1:23" s="24" customFormat="1" ht="24.75" hidden="1" customHeight="1">
      <c r="A579" s="100">
        <v>13</v>
      </c>
      <c r="B579" s="7" t="s">
        <v>564</v>
      </c>
      <c r="C579" s="40">
        <f t="shared" si="53"/>
        <v>567343.05000000005</v>
      </c>
      <c r="D579" s="132">
        <v>11165.53</v>
      </c>
      <c r="E579" s="46">
        <v>52666.94</v>
      </c>
      <c r="F579" s="46">
        <v>172397.11</v>
      </c>
      <c r="G579" s="46">
        <v>0</v>
      </c>
      <c r="H579" s="46">
        <v>169125.69</v>
      </c>
      <c r="I579" s="46">
        <v>161987.78</v>
      </c>
      <c r="J579" s="46"/>
      <c r="K579" s="46">
        <v>0</v>
      </c>
      <c r="L579" s="8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104">
        <v>0</v>
      </c>
      <c r="U579" s="104">
        <v>0</v>
      </c>
      <c r="V579" s="46">
        <v>0</v>
      </c>
      <c r="W579" s="48">
        <v>0</v>
      </c>
    </row>
    <row r="580" spans="1:23" s="24" customFormat="1" ht="24.75" hidden="1" customHeight="1">
      <c r="A580" s="100">
        <v>14</v>
      </c>
      <c r="B580" s="7" t="s">
        <v>568</v>
      </c>
      <c r="C580" s="40">
        <f t="shared" si="53"/>
        <v>1994433.61</v>
      </c>
      <c r="D580" s="47">
        <v>38312.629999999997</v>
      </c>
      <c r="E580" s="46">
        <v>165811.24</v>
      </c>
      <c r="F580" s="46">
        <v>471751.09</v>
      </c>
      <c r="G580" s="46">
        <v>0</v>
      </c>
      <c r="H580" s="46">
        <v>0</v>
      </c>
      <c r="I580" s="46">
        <v>489736.92</v>
      </c>
      <c r="J580" s="46">
        <v>828821.73</v>
      </c>
      <c r="K580" s="46">
        <v>0</v>
      </c>
      <c r="L580" s="8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104">
        <v>0</v>
      </c>
      <c r="U580" s="104">
        <v>0</v>
      </c>
      <c r="V580" s="46">
        <v>0</v>
      </c>
      <c r="W580" s="48">
        <v>0</v>
      </c>
    </row>
    <row r="581" spans="1:23" s="24" customFormat="1" ht="24.75" hidden="1" customHeight="1">
      <c r="A581" s="100">
        <v>15</v>
      </c>
      <c r="B581" s="7" t="s">
        <v>567</v>
      </c>
      <c r="C581" s="40">
        <f t="shared" si="53"/>
        <v>1382002.25</v>
      </c>
      <c r="D581" s="47">
        <v>25913.1</v>
      </c>
      <c r="E581" s="46">
        <v>145196.64000000001</v>
      </c>
      <c r="F581" s="46">
        <v>254255.9</v>
      </c>
      <c r="G581" s="46">
        <v>817323.36</v>
      </c>
      <c r="H581" s="46">
        <v>0</v>
      </c>
      <c r="I581" s="46">
        <v>139313.25</v>
      </c>
      <c r="J581" s="46">
        <v>0</v>
      </c>
      <c r="K581" s="46">
        <v>0</v>
      </c>
      <c r="L581" s="8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104">
        <v>0</v>
      </c>
      <c r="U581" s="104">
        <v>0</v>
      </c>
      <c r="V581" s="46">
        <v>0</v>
      </c>
      <c r="W581" s="48">
        <v>0</v>
      </c>
    </row>
    <row r="582" spans="1:23" s="24" customFormat="1" ht="24.75" hidden="1" customHeight="1">
      <c r="A582" s="100">
        <v>16</v>
      </c>
      <c r="B582" s="7" t="s">
        <v>565</v>
      </c>
      <c r="C582" s="40">
        <f t="shared" si="53"/>
        <v>258497.87</v>
      </c>
      <c r="D582" s="47">
        <v>3077.26</v>
      </c>
      <c r="E582" s="46">
        <v>111623.28</v>
      </c>
      <c r="F582" s="46">
        <v>0</v>
      </c>
      <c r="G582" s="46">
        <v>0</v>
      </c>
      <c r="H582" s="46">
        <v>0</v>
      </c>
      <c r="I582" s="46">
        <v>143797.32999999999</v>
      </c>
      <c r="J582" s="46">
        <v>0</v>
      </c>
      <c r="K582" s="46">
        <v>0</v>
      </c>
      <c r="L582" s="8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104">
        <v>0</v>
      </c>
      <c r="U582" s="104">
        <v>0</v>
      </c>
      <c r="V582" s="46">
        <v>0</v>
      </c>
      <c r="W582" s="48">
        <v>0</v>
      </c>
    </row>
    <row r="583" spans="1:23" s="24" customFormat="1" ht="24.75" hidden="1" customHeight="1">
      <c r="A583" s="100">
        <v>17</v>
      </c>
      <c r="B583" s="7" t="s">
        <v>569</v>
      </c>
      <c r="C583" s="40">
        <f t="shared" si="53"/>
        <v>1111013.6299999999</v>
      </c>
      <c r="D583" s="47">
        <v>20545.689999999999</v>
      </c>
      <c r="E583" s="46">
        <v>130388.82</v>
      </c>
      <c r="F583" s="46">
        <v>0</v>
      </c>
      <c r="G583" s="46">
        <v>817323.36</v>
      </c>
      <c r="H583" s="46">
        <v>0</v>
      </c>
      <c r="I583" s="46">
        <v>142755.76</v>
      </c>
      <c r="J583" s="46">
        <v>0</v>
      </c>
      <c r="K583" s="46">
        <v>0</v>
      </c>
      <c r="L583" s="8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104">
        <v>0</v>
      </c>
      <c r="U583" s="104">
        <v>0</v>
      </c>
      <c r="V583" s="46">
        <v>0</v>
      </c>
      <c r="W583" s="48">
        <v>0</v>
      </c>
    </row>
    <row r="584" spans="1:23" s="24" customFormat="1" ht="24.75" hidden="1" customHeight="1">
      <c r="A584" s="100">
        <v>18</v>
      </c>
      <c r="B584" s="7" t="s">
        <v>1136</v>
      </c>
      <c r="C584" s="40">
        <f t="shared" si="53"/>
        <v>1108863.06</v>
      </c>
      <c r="D584" s="47">
        <v>0</v>
      </c>
      <c r="E584" s="46">
        <v>0</v>
      </c>
      <c r="F584" s="46">
        <v>0</v>
      </c>
      <c r="G584" s="46">
        <v>1108863.06</v>
      </c>
      <c r="H584" s="46">
        <v>0</v>
      </c>
      <c r="I584" s="46">
        <v>0</v>
      </c>
      <c r="J584" s="46">
        <v>0</v>
      </c>
      <c r="K584" s="46">
        <v>0</v>
      </c>
      <c r="L584" s="8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104">
        <v>0</v>
      </c>
      <c r="U584" s="104">
        <v>0</v>
      </c>
      <c r="V584" s="46">
        <v>0</v>
      </c>
      <c r="W584" s="48">
        <v>0</v>
      </c>
    </row>
    <row r="585" spans="1:23" s="24" customFormat="1" ht="24.75" hidden="1" customHeight="1">
      <c r="A585" s="100">
        <v>19</v>
      </c>
      <c r="B585" s="7" t="s">
        <v>558</v>
      </c>
      <c r="C585" s="40">
        <f t="shared" si="53"/>
        <v>159255.95000000001</v>
      </c>
      <c r="D585" s="47">
        <f>ROUND((F585+G585+H585+I585+J585+K585+M585+O585+Q585+S585+U585+W585)*0.0214,2)</f>
        <v>3336.67</v>
      </c>
      <c r="E585" s="46">
        <v>0</v>
      </c>
      <c r="F585" s="46">
        <v>155919.28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8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104">
        <v>0</v>
      </c>
      <c r="U585" s="104">
        <v>0</v>
      </c>
      <c r="V585" s="46">
        <v>0</v>
      </c>
      <c r="W585" s="46">
        <v>0</v>
      </c>
    </row>
    <row r="586" spans="1:23" s="24" customFormat="1" ht="24.75" hidden="1" customHeight="1">
      <c r="A586" s="100">
        <v>20</v>
      </c>
      <c r="B586" s="7" t="s">
        <v>559</v>
      </c>
      <c r="C586" s="40">
        <f t="shared" si="53"/>
        <v>5056531.7699999996</v>
      </c>
      <c r="D586" s="47">
        <f>ROUND((F586+G586+H586+I586+J586+K586+M586+O586+Q586+S586+U586+W586)*0.0214,2)</f>
        <v>105942.61</v>
      </c>
      <c r="E586" s="46">
        <v>0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8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717</v>
      </c>
      <c r="U586" s="46">
        <v>4590588.95</v>
      </c>
      <c r="V586" s="46">
        <v>855.3</v>
      </c>
      <c r="W586" s="48">
        <v>360000.21</v>
      </c>
    </row>
    <row r="587" spans="1:23" s="24" customFormat="1" ht="24.75" hidden="1" customHeight="1">
      <c r="A587" s="100">
        <v>21</v>
      </c>
      <c r="B587" s="7" t="s">
        <v>86</v>
      </c>
      <c r="C587" s="40">
        <f t="shared" si="53"/>
        <v>1920864.39</v>
      </c>
      <c r="D587" s="47">
        <v>40245.25</v>
      </c>
      <c r="E587" s="46">
        <v>0</v>
      </c>
      <c r="F587" s="46">
        <v>280341.78999999998</v>
      </c>
      <c r="G587" s="46">
        <v>1011535.75</v>
      </c>
      <c r="H587" s="46">
        <v>0</v>
      </c>
      <c r="I587" s="46">
        <v>281183.52</v>
      </c>
      <c r="J587" s="46">
        <v>307558.08</v>
      </c>
      <c r="K587" s="46">
        <v>0</v>
      </c>
      <c r="L587" s="8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104">
        <v>0</v>
      </c>
      <c r="U587" s="104">
        <v>0</v>
      </c>
      <c r="V587" s="48">
        <v>0</v>
      </c>
      <c r="W587" s="48">
        <v>0</v>
      </c>
    </row>
    <row r="588" spans="1:23" s="42" customFormat="1" ht="38.25" hidden="1" customHeight="1">
      <c r="A588" s="100">
        <v>22</v>
      </c>
      <c r="B588" s="7" t="s">
        <v>1140</v>
      </c>
      <c r="C588" s="40">
        <f t="shared" si="53"/>
        <v>295168</v>
      </c>
      <c r="D588" s="47">
        <v>6184.25</v>
      </c>
      <c r="E588" s="48">
        <v>0</v>
      </c>
      <c r="F588" s="46">
        <v>288983.75</v>
      </c>
      <c r="G588" s="48">
        <v>0</v>
      </c>
      <c r="H588" s="79">
        <v>0</v>
      </c>
      <c r="I588" s="48">
        <v>0</v>
      </c>
      <c r="J588" s="48">
        <v>0</v>
      </c>
      <c r="K588" s="48">
        <v>0</v>
      </c>
      <c r="L588" s="8">
        <v>0</v>
      </c>
      <c r="M588" s="48">
        <v>0</v>
      </c>
      <c r="N588" s="46">
        <v>0</v>
      </c>
      <c r="O588" s="48">
        <v>0</v>
      </c>
      <c r="P588" s="46">
        <v>0</v>
      </c>
      <c r="Q588" s="48">
        <v>0</v>
      </c>
      <c r="R588" s="48">
        <v>0</v>
      </c>
      <c r="S588" s="48">
        <v>0</v>
      </c>
      <c r="T588" s="104">
        <v>0</v>
      </c>
      <c r="U588" s="104">
        <v>0</v>
      </c>
      <c r="V588" s="48">
        <v>0</v>
      </c>
      <c r="W588" s="48">
        <v>0</v>
      </c>
    </row>
    <row r="589" spans="1:23" s="33" customFormat="1" ht="24.75" hidden="1" customHeight="1">
      <c r="A589" s="173" t="s">
        <v>20</v>
      </c>
      <c r="B589" s="173"/>
      <c r="C589" s="44">
        <f t="shared" si="53"/>
        <v>25197254.27</v>
      </c>
      <c r="D589" s="77">
        <f>ROUND(SUM(D571:D588),2)</f>
        <v>453675.87</v>
      </c>
      <c r="E589" s="77">
        <f>ROUND(SUM(E571:E588),2)</f>
        <v>985213.86</v>
      </c>
      <c r="F589" s="77">
        <f>ROUND(SUM(F571:F588),2)</f>
        <v>2132217.48</v>
      </c>
      <c r="G589" s="77">
        <f t="shared" ref="G589:V589" si="54">ROUND(SUM(G571:G588),2)</f>
        <v>5025877.21</v>
      </c>
      <c r="H589" s="77">
        <f t="shared" si="54"/>
        <v>672603.79</v>
      </c>
      <c r="I589" s="77">
        <f t="shared" si="54"/>
        <v>1811020</v>
      </c>
      <c r="J589" s="77">
        <f t="shared" si="54"/>
        <v>2101930.44</v>
      </c>
      <c r="K589" s="77">
        <f t="shared" si="54"/>
        <v>221423.62</v>
      </c>
      <c r="L589" s="77">
        <f t="shared" si="54"/>
        <v>0</v>
      </c>
      <c r="M589" s="77">
        <f t="shared" si="54"/>
        <v>0</v>
      </c>
      <c r="N589" s="77">
        <f t="shared" si="54"/>
        <v>1080</v>
      </c>
      <c r="O589" s="77">
        <f t="shared" si="54"/>
        <v>6495215.2599999998</v>
      </c>
      <c r="P589" s="77">
        <f t="shared" si="54"/>
        <v>0</v>
      </c>
      <c r="Q589" s="77">
        <f t="shared" si="54"/>
        <v>0</v>
      </c>
      <c r="R589" s="77">
        <f t="shared" si="54"/>
        <v>0</v>
      </c>
      <c r="S589" s="77">
        <f t="shared" si="54"/>
        <v>0</v>
      </c>
      <c r="T589" s="77">
        <f t="shared" si="54"/>
        <v>717</v>
      </c>
      <c r="U589" s="77">
        <f t="shared" si="54"/>
        <v>4590588.95</v>
      </c>
      <c r="V589" s="77">
        <f t="shared" si="54"/>
        <v>1350.07</v>
      </c>
      <c r="W589" s="77">
        <f>ROUND(SUM(W571:W588),2)</f>
        <v>707487.79</v>
      </c>
    </row>
    <row r="590" spans="1:23" s="33" customFormat="1" ht="24.75" hidden="1" customHeight="1">
      <c r="A590" s="174" t="s">
        <v>21</v>
      </c>
      <c r="B590" s="175"/>
      <c r="C590" s="176"/>
      <c r="D590" s="50"/>
      <c r="E590" s="46"/>
      <c r="F590" s="46"/>
      <c r="G590" s="46"/>
      <c r="H590" s="46"/>
      <c r="I590" s="46"/>
      <c r="J590" s="46"/>
      <c r="K590" s="46"/>
      <c r="L590" s="93"/>
      <c r="M590" s="46"/>
      <c r="N590" s="105"/>
      <c r="O590" s="46"/>
      <c r="P590" s="105"/>
      <c r="Q590" s="46"/>
      <c r="R590" s="105"/>
      <c r="S590" s="46"/>
      <c r="T590" s="46"/>
      <c r="U590" s="46"/>
      <c r="V590" s="105"/>
      <c r="W590" s="48"/>
    </row>
    <row r="591" spans="1:23" s="33" customFormat="1" ht="24.75" hidden="1" customHeight="1">
      <c r="A591" s="100">
        <v>23</v>
      </c>
      <c r="B591" s="7" t="s">
        <v>603</v>
      </c>
      <c r="C591" s="40">
        <f>ROUND(SUM(E591+F591+G591+H591+I591+J591+K591+M591+O591+Q591+S591+U591+W591),2)</f>
        <v>344351.14</v>
      </c>
      <c r="D591" s="47" t="s">
        <v>1434</v>
      </c>
      <c r="E591" s="46">
        <v>0</v>
      </c>
      <c r="F591" s="46">
        <v>0</v>
      </c>
      <c r="G591" s="46">
        <v>0</v>
      </c>
      <c r="H591" s="46">
        <v>0</v>
      </c>
      <c r="I591" s="46">
        <v>106161.06</v>
      </c>
      <c r="J591" s="46">
        <v>238190.07999999999</v>
      </c>
      <c r="K591" s="46">
        <v>0</v>
      </c>
      <c r="L591" s="81">
        <v>0</v>
      </c>
      <c r="M591" s="46">
        <v>0</v>
      </c>
      <c r="N591" s="50">
        <v>0</v>
      </c>
      <c r="O591" s="46">
        <v>0</v>
      </c>
      <c r="P591" s="50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106">
        <v>0</v>
      </c>
      <c r="W591" s="48">
        <v>0</v>
      </c>
    </row>
    <row r="592" spans="1:23" s="33" customFormat="1" ht="24.75" hidden="1" customHeight="1">
      <c r="A592" s="100">
        <v>24</v>
      </c>
      <c r="B592" s="7" t="s">
        <v>605</v>
      </c>
      <c r="C592" s="40">
        <f>ROUND(SUM(E592+F592+G592+H592+I592+J592+K592+M592+O592+Q592+S592+U592+W592),2)</f>
        <v>2634998.2799999998</v>
      </c>
      <c r="D592" s="47" t="s">
        <v>1434</v>
      </c>
      <c r="E592" s="46">
        <v>0</v>
      </c>
      <c r="F592" s="46">
        <v>799549.58</v>
      </c>
      <c r="G592" s="46">
        <v>1531704.9</v>
      </c>
      <c r="H592" s="46">
        <v>0</v>
      </c>
      <c r="I592" s="46">
        <v>107060.22</v>
      </c>
      <c r="J592" s="46">
        <v>196683.58</v>
      </c>
      <c r="K592" s="46">
        <v>0</v>
      </c>
      <c r="L592" s="81">
        <v>0</v>
      </c>
      <c r="M592" s="46">
        <v>0</v>
      </c>
      <c r="N592" s="50">
        <v>0</v>
      </c>
      <c r="O592" s="46">
        <v>0</v>
      </c>
      <c r="P592" s="50">
        <v>0</v>
      </c>
      <c r="Q592" s="46">
        <v>0</v>
      </c>
      <c r="R592" s="46">
        <v>0</v>
      </c>
      <c r="S592" s="46">
        <v>0</v>
      </c>
      <c r="T592" s="46">
        <v>0</v>
      </c>
      <c r="U592" s="46">
        <v>0</v>
      </c>
      <c r="V592" s="106">
        <v>0</v>
      </c>
      <c r="W592" s="48">
        <v>0</v>
      </c>
    </row>
    <row r="593" spans="1:23" s="25" customFormat="1" ht="24.75" hidden="1" customHeight="1">
      <c r="A593" s="100">
        <v>25</v>
      </c>
      <c r="B593" s="7" t="s">
        <v>606</v>
      </c>
      <c r="C593" s="40">
        <f>ROUND(SUM(E593+F593+G593+H593+I593+J593+K593+M593+O593+Q593+S593+U593+W593),2)</f>
        <v>123450.42</v>
      </c>
      <c r="D593" s="47">
        <v>0</v>
      </c>
      <c r="E593" s="46">
        <v>123450.42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8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0</v>
      </c>
      <c r="U593" s="46">
        <v>0</v>
      </c>
      <c r="V593" s="46">
        <v>0</v>
      </c>
      <c r="W593" s="48">
        <v>0</v>
      </c>
    </row>
    <row r="594" spans="1:23" s="25" customFormat="1" ht="24.75" hidden="1" customHeight="1">
      <c r="A594" s="100">
        <v>26</v>
      </c>
      <c r="B594" s="7" t="s">
        <v>607</v>
      </c>
      <c r="C594" s="40">
        <f>ROUND(SUM(E594+F594+G594+H594+I594+J594+K594+M594+O594+Q594+S594+U594+W594),2)</f>
        <v>137493.6</v>
      </c>
      <c r="D594" s="47">
        <v>0</v>
      </c>
      <c r="E594" s="46">
        <v>137493.6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8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>
        <v>0</v>
      </c>
      <c r="V594" s="46">
        <v>0</v>
      </c>
      <c r="W594" s="48">
        <v>0</v>
      </c>
    </row>
    <row r="595" spans="1:23" s="25" customFormat="1" ht="24.75" hidden="1" customHeight="1">
      <c r="A595" s="149" t="s">
        <v>22</v>
      </c>
      <c r="B595" s="149"/>
      <c r="C595" s="44">
        <f>ROUND(SUM(D595+E595+F595+G595+H595+I595+J595+K595+M595+O595+Q595+S595+U595+W595),2)</f>
        <v>3240293.44</v>
      </c>
      <c r="D595" s="77">
        <f t="shared" ref="D595:W595" si="55">ROUND(SUM(D591:D594),2)</f>
        <v>0</v>
      </c>
      <c r="E595" s="77">
        <f t="shared" si="55"/>
        <v>260944.02</v>
      </c>
      <c r="F595" s="77">
        <f t="shared" si="55"/>
        <v>799549.58</v>
      </c>
      <c r="G595" s="77">
        <f t="shared" si="55"/>
        <v>1531704.9</v>
      </c>
      <c r="H595" s="77">
        <f t="shared" si="55"/>
        <v>0</v>
      </c>
      <c r="I595" s="77">
        <f t="shared" si="55"/>
        <v>213221.28</v>
      </c>
      <c r="J595" s="77">
        <f t="shared" si="55"/>
        <v>434873.66</v>
      </c>
      <c r="K595" s="77">
        <f t="shared" si="55"/>
        <v>0</v>
      </c>
      <c r="L595" s="66">
        <f t="shared" si="55"/>
        <v>0</v>
      </c>
      <c r="M595" s="77">
        <f t="shared" si="55"/>
        <v>0</v>
      </c>
      <c r="N595" s="77">
        <f t="shared" si="55"/>
        <v>0</v>
      </c>
      <c r="O595" s="77">
        <f t="shared" si="55"/>
        <v>0</v>
      </c>
      <c r="P595" s="77">
        <f t="shared" si="55"/>
        <v>0</v>
      </c>
      <c r="Q595" s="77">
        <f t="shared" si="55"/>
        <v>0</v>
      </c>
      <c r="R595" s="77">
        <f t="shared" si="55"/>
        <v>0</v>
      </c>
      <c r="S595" s="77">
        <f t="shared" si="55"/>
        <v>0</v>
      </c>
      <c r="T595" s="77">
        <f t="shared" si="55"/>
        <v>0</v>
      </c>
      <c r="U595" s="77">
        <f t="shared" si="55"/>
        <v>0</v>
      </c>
      <c r="V595" s="77">
        <f t="shared" si="55"/>
        <v>0</v>
      </c>
      <c r="W595" s="77">
        <f t="shared" si="55"/>
        <v>0</v>
      </c>
    </row>
    <row r="596" spans="1:23" s="25" customFormat="1" ht="24.75" hidden="1" customHeight="1">
      <c r="A596" s="152" t="s">
        <v>29</v>
      </c>
      <c r="B596" s="153"/>
      <c r="C596" s="154"/>
      <c r="D596" s="83"/>
      <c r="E596" s="46"/>
      <c r="F596" s="46"/>
      <c r="G596" s="46"/>
      <c r="H596" s="46"/>
      <c r="I596" s="46"/>
      <c r="J596" s="46"/>
      <c r="K596" s="46"/>
      <c r="L596" s="93"/>
      <c r="M596" s="46"/>
      <c r="N596" s="105"/>
      <c r="O596" s="46"/>
      <c r="P596" s="105"/>
      <c r="Q596" s="46"/>
      <c r="R596" s="105"/>
      <c r="S596" s="46"/>
      <c r="T596" s="46"/>
      <c r="U596" s="46"/>
      <c r="V596" s="105"/>
      <c r="W596" s="48"/>
    </row>
    <row r="597" spans="1:23" s="25" customFormat="1" ht="24.75" hidden="1" customHeight="1">
      <c r="A597" s="100">
        <v>27</v>
      </c>
      <c r="B597" s="7" t="s">
        <v>1228</v>
      </c>
      <c r="C597" s="40">
        <f t="shared" ref="C597:C626" si="56">ROUND(SUM(D597+E597+F597+G597+H597+I597+J597+K597+M597+O597+Q597+S597+U597+W597),2)</f>
        <v>5119637.95</v>
      </c>
      <c r="D597" s="47">
        <v>33648.43</v>
      </c>
      <c r="E597" s="46">
        <v>244488.46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81">
        <v>0</v>
      </c>
      <c r="M597" s="46">
        <v>0</v>
      </c>
      <c r="N597" s="46">
        <v>1700</v>
      </c>
      <c r="O597" s="46">
        <v>4841501.0599999996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6">
        <v>0</v>
      </c>
      <c r="V597" s="46">
        <v>0</v>
      </c>
      <c r="W597" s="48">
        <v>0</v>
      </c>
    </row>
    <row r="598" spans="1:23" s="25" customFormat="1" ht="24.75" hidden="1" customHeight="1">
      <c r="A598" s="100">
        <v>28</v>
      </c>
      <c r="B598" s="7" t="s">
        <v>587</v>
      </c>
      <c r="C598" s="40">
        <f t="shared" si="56"/>
        <v>552463.02</v>
      </c>
      <c r="D598" s="47">
        <f>ROUND((F598+G598+H598+I598+J598+K598+M598+O598+Q598+S598+U598+W598)*0.0214,2)</f>
        <v>0</v>
      </c>
      <c r="E598" s="46">
        <v>552463.02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81">
        <v>0</v>
      </c>
      <c r="M598" s="46">
        <v>0</v>
      </c>
      <c r="N598" s="50">
        <v>0</v>
      </c>
      <c r="O598" s="46">
        <v>0</v>
      </c>
      <c r="P598" s="50">
        <v>0</v>
      </c>
      <c r="Q598" s="46">
        <v>0</v>
      </c>
      <c r="R598" s="50">
        <v>0</v>
      </c>
      <c r="S598" s="46">
        <v>0</v>
      </c>
      <c r="T598" s="46">
        <v>0</v>
      </c>
      <c r="U598" s="46">
        <v>0</v>
      </c>
      <c r="V598" s="50">
        <v>0</v>
      </c>
      <c r="W598" s="48">
        <v>0</v>
      </c>
    </row>
    <row r="599" spans="1:23" s="25" customFormat="1" ht="24.75" hidden="1" customHeight="1">
      <c r="A599" s="100">
        <v>29</v>
      </c>
      <c r="B599" s="122" t="s">
        <v>573</v>
      </c>
      <c r="C599" s="40">
        <f t="shared" si="56"/>
        <v>3324653.89</v>
      </c>
      <c r="D599" s="47">
        <v>69656.929999999993</v>
      </c>
      <c r="E599" s="46">
        <v>0</v>
      </c>
      <c r="F599" s="46">
        <v>0</v>
      </c>
      <c r="G599" s="46">
        <v>0</v>
      </c>
      <c r="H599" s="46">
        <v>1737938.22</v>
      </c>
      <c r="I599" s="46">
        <v>552378.06000000006</v>
      </c>
      <c r="J599" s="46">
        <v>964680.68</v>
      </c>
      <c r="K599" s="46">
        <v>0</v>
      </c>
      <c r="L599" s="81">
        <v>0</v>
      </c>
      <c r="M599" s="46">
        <v>0</v>
      </c>
      <c r="N599" s="50">
        <v>0</v>
      </c>
      <c r="O599" s="46">
        <v>0</v>
      </c>
      <c r="P599" s="50">
        <v>0</v>
      </c>
      <c r="Q599" s="46">
        <v>0</v>
      </c>
      <c r="R599" s="50">
        <v>0</v>
      </c>
      <c r="S599" s="46">
        <v>0</v>
      </c>
      <c r="T599" s="46">
        <v>0</v>
      </c>
      <c r="U599" s="46">
        <v>0</v>
      </c>
      <c r="V599" s="50">
        <v>0</v>
      </c>
      <c r="W599" s="48">
        <v>0</v>
      </c>
    </row>
    <row r="600" spans="1:23" s="25" customFormat="1" ht="24.75" hidden="1" customHeight="1">
      <c r="A600" s="100">
        <v>30</v>
      </c>
      <c r="B600" s="7" t="s">
        <v>88</v>
      </c>
      <c r="C600" s="40">
        <f t="shared" si="56"/>
        <v>941312.66</v>
      </c>
      <c r="D600" s="47">
        <v>19722.04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921590.62</v>
      </c>
      <c r="K600" s="46">
        <v>0</v>
      </c>
      <c r="L600" s="81">
        <v>0</v>
      </c>
      <c r="M600" s="46">
        <v>0</v>
      </c>
      <c r="N600" s="50">
        <v>0</v>
      </c>
      <c r="O600" s="46">
        <v>0</v>
      </c>
      <c r="P600" s="50">
        <v>0</v>
      </c>
      <c r="Q600" s="46">
        <v>0</v>
      </c>
      <c r="R600" s="50">
        <v>0</v>
      </c>
      <c r="S600" s="46">
        <v>0</v>
      </c>
      <c r="T600" s="46">
        <v>0</v>
      </c>
      <c r="U600" s="46">
        <v>0</v>
      </c>
      <c r="V600" s="50">
        <v>0</v>
      </c>
      <c r="W600" s="48">
        <v>0</v>
      </c>
    </row>
    <row r="601" spans="1:23" s="25" customFormat="1" ht="24.75" hidden="1" customHeight="1">
      <c r="A601" s="100">
        <v>31</v>
      </c>
      <c r="B601" s="7" t="s">
        <v>588</v>
      </c>
      <c r="C601" s="40">
        <f t="shared" si="56"/>
        <v>281312</v>
      </c>
      <c r="D601" s="47">
        <f>ROUND((F601+G601+H601+I601+J601+K601+M601+O601+Q601+S601+U601+W601)*0.0214,2)</f>
        <v>0</v>
      </c>
      <c r="E601" s="46">
        <v>281312</v>
      </c>
      <c r="F601" s="46">
        <v>0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  <c r="L601" s="81">
        <v>0</v>
      </c>
      <c r="M601" s="46">
        <v>0</v>
      </c>
      <c r="N601" s="50">
        <v>0</v>
      </c>
      <c r="O601" s="46">
        <v>0</v>
      </c>
      <c r="P601" s="50">
        <v>0</v>
      </c>
      <c r="Q601" s="46">
        <v>0</v>
      </c>
      <c r="R601" s="50">
        <v>0</v>
      </c>
      <c r="S601" s="46">
        <v>0</v>
      </c>
      <c r="T601" s="46">
        <v>0</v>
      </c>
      <c r="U601" s="46">
        <v>0</v>
      </c>
      <c r="V601" s="50">
        <v>0</v>
      </c>
      <c r="W601" s="48">
        <v>0</v>
      </c>
    </row>
    <row r="602" spans="1:23" s="25" customFormat="1" ht="24.75" hidden="1" customHeight="1">
      <c r="A602" s="100">
        <v>32</v>
      </c>
      <c r="B602" s="7" t="s">
        <v>89</v>
      </c>
      <c r="C602" s="40">
        <f t="shared" si="56"/>
        <v>5084941.32</v>
      </c>
      <c r="D602" s="47">
        <v>106537.84</v>
      </c>
      <c r="E602" s="46">
        <v>0</v>
      </c>
      <c r="F602" s="46">
        <v>0</v>
      </c>
      <c r="G602" s="46">
        <v>0</v>
      </c>
      <c r="H602" s="46">
        <v>2130818.04</v>
      </c>
      <c r="I602" s="46">
        <v>1004129.26</v>
      </c>
      <c r="J602" s="46">
        <v>1843456.18</v>
      </c>
      <c r="K602" s="46">
        <v>0</v>
      </c>
      <c r="L602" s="81">
        <v>0</v>
      </c>
      <c r="M602" s="46">
        <v>0</v>
      </c>
      <c r="N602" s="50">
        <v>0</v>
      </c>
      <c r="O602" s="46">
        <v>0</v>
      </c>
      <c r="P602" s="50">
        <v>0</v>
      </c>
      <c r="Q602" s="46">
        <v>0</v>
      </c>
      <c r="R602" s="50">
        <v>0</v>
      </c>
      <c r="S602" s="46">
        <v>0</v>
      </c>
      <c r="T602" s="46">
        <v>0</v>
      </c>
      <c r="U602" s="46">
        <v>0</v>
      </c>
      <c r="V602" s="50">
        <v>0</v>
      </c>
      <c r="W602" s="48">
        <v>0</v>
      </c>
    </row>
    <row r="603" spans="1:23" s="25" customFormat="1" ht="24.75" hidden="1" customHeight="1">
      <c r="A603" s="100">
        <v>33</v>
      </c>
      <c r="B603" s="7" t="s">
        <v>1217</v>
      </c>
      <c r="C603" s="40">
        <f t="shared" si="56"/>
        <v>4066325.34</v>
      </c>
      <c r="D603" s="47">
        <v>82669.42</v>
      </c>
      <c r="E603" s="46">
        <v>100639.34</v>
      </c>
      <c r="F603" s="46">
        <v>0</v>
      </c>
      <c r="G603" s="46">
        <v>0</v>
      </c>
      <c r="H603" s="46">
        <v>0</v>
      </c>
      <c r="I603" s="46">
        <v>0</v>
      </c>
      <c r="J603" s="46">
        <v>0</v>
      </c>
      <c r="K603" s="46">
        <v>0</v>
      </c>
      <c r="L603" s="81">
        <v>2</v>
      </c>
      <c r="M603" s="46">
        <v>3883016.58</v>
      </c>
      <c r="N603" s="50">
        <v>0</v>
      </c>
      <c r="O603" s="46">
        <v>0</v>
      </c>
      <c r="P603" s="50">
        <v>0</v>
      </c>
      <c r="Q603" s="46">
        <v>0</v>
      </c>
      <c r="R603" s="50">
        <v>0</v>
      </c>
      <c r="S603" s="46">
        <v>0</v>
      </c>
      <c r="T603" s="46">
        <v>0</v>
      </c>
      <c r="U603" s="46">
        <v>0</v>
      </c>
      <c r="V603" s="50">
        <v>0</v>
      </c>
      <c r="W603" s="48">
        <v>0</v>
      </c>
    </row>
    <row r="604" spans="1:23" s="25" customFormat="1" ht="24.75" hidden="1" customHeight="1">
      <c r="A604" s="100">
        <v>34</v>
      </c>
      <c r="B604" s="7" t="s">
        <v>784</v>
      </c>
      <c r="C604" s="40">
        <f t="shared" si="56"/>
        <v>5541218.7699999996</v>
      </c>
      <c r="D604" s="47">
        <v>115513.27</v>
      </c>
      <c r="E604" s="46">
        <v>0</v>
      </c>
      <c r="F604" s="46">
        <v>0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81">
        <v>3</v>
      </c>
      <c r="M604" s="46">
        <v>5425705.5</v>
      </c>
      <c r="N604" s="50">
        <v>0</v>
      </c>
      <c r="O604" s="46">
        <v>0</v>
      </c>
      <c r="P604" s="50">
        <v>0</v>
      </c>
      <c r="Q604" s="46">
        <v>0</v>
      </c>
      <c r="R604" s="50">
        <v>0</v>
      </c>
      <c r="S604" s="46">
        <v>0</v>
      </c>
      <c r="T604" s="46">
        <v>0</v>
      </c>
      <c r="U604" s="46">
        <v>0</v>
      </c>
      <c r="V604" s="50">
        <v>0</v>
      </c>
      <c r="W604" s="48">
        <v>0</v>
      </c>
    </row>
    <row r="605" spans="1:23" s="24" customFormat="1" ht="24.75" hidden="1" customHeight="1">
      <c r="A605" s="100">
        <v>35</v>
      </c>
      <c r="B605" s="7" t="s">
        <v>575</v>
      </c>
      <c r="C605" s="40">
        <f t="shared" si="56"/>
        <v>1646301.2</v>
      </c>
      <c r="D605" s="47">
        <v>14849.11</v>
      </c>
      <c r="E605" s="46">
        <v>91088.35</v>
      </c>
      <c r="F605" s="46">
        <v>0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81">
        <v>0</v>
      </c>
      <c r="M605" s="46">
        <v>0</v>
      </c>
      <c r="N605" s="46">
        <v>755</v>
      </c>
      <c r="O605" s="46">
        <v>1540363.74</v>
      </c>
      <c r="P605" s="46">
        <v>0</v>
      </c>
      <c r="Q605" s="46">
        <v>0</v>
      </c>
      <c r="R605" s="46">
        <v>0</v>
      </c>
      <c r="S605" s="46">
        <v>0</v>
      </c>
      <c r="T605" s="46">
        <v>0</v>
      </c>
      <c r="U605" s="46">
        <v>0</v>
      </c>
      <c r="V605" s="46">
        <v>0</v>
      </c>
      <c r="W605" s="48">
        <v>0</v>
      </c>
    </row>
    <row r="606" spans="1:23" s="24" customFormat="1" ht="24.75" hidden="1" customHeight="1">
      <c r="A606" s="100">
        <v>36</v>
      </c>
      <c r="B606" s="7" t="s">
        <v>154</v>
      </c>
      <c r="C606" s="40">
        <f t="shared" si="56"/>
        <v>541415.86</v>
      </c>
      <c r="D606" s="47">
        <f>ROUND((F606+G606+H606+I606+J606+K606+M606+O606+Q606+S606+U606+W606)*0.0214,2)</f>
        <v>0</v>
      </c>
      <c r="E606" s="46">
        <v>541415.86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81">
        <v>0</v>
      </c>
      <c r="M606" s="46">
        <v>0</v>
      </c>
      <c r="N606" s="50">
        <v>0</v>
      </c>
      <c r="O606" s="46">
        <v>0</v>
      </c>
      <c r="P606" s="50">
        <v>0</v>
      </c>
      <c r="Q606" s="46">
        <v>0</v>
      </c>
      <c r="R606" s="50">
        <v>0</v>
      </c>
      <c r="S606" s="46">
        <v>0</v>
      </c>
      <c r="T606" s="46">
        <v>0</v>
      </c>
      <c r="U606" s="46">
        <v>0</v>
      </c>
      <c r="V606" s="50">
        <v>0</v>
      </c>
      <c r="W606" s="48">
        <v>0</v>
      </c>
    </row>
    <row r="607" spans="1:23" s="24" customFormat="1" ht="24.75" hidden="1" customHeight="1">
      <c r="A607" s="100">
        <v>37</v>
      </c>
      <c r="B607" s="7" t="s">
        <v>92</v>
      </c>
      <c r="C607" s="40">
        <f t="shared" si="56"/>
        <v>2220888.9300000002</v>
      </c>
      <c r="D607" s="47">
        <v>46531.25</v>
      </c>
      <c r="E607" s="46">
        <v>0</v>
      </c>
      <c r="F607" s="46">
        <v>0</v>
      </c>
      <c r="G607" s="46">
        <v>2174357.6800000002</v>
      </c>
      <c r="H607" s="46">
        <v>0</v>
      </c>
      <c r="I607" s="46">
        <v>0</v>
      </c>
      <c r="J607" s="46">
        <v>0</v>
      </c>
      <c r="K607" s="46">
        <v>0</v>
      </c>
      <c r="L607" s="81">
        <v>0</v>
      </c>
      <c r="M607" s="46">
        <v>0</v>
      </c>
      <c r="N607" s="50">
        <v>0</v>
      </c>
      <c r="O607" s="46">
        <v>0</v>
      </c>
      <c r="P607" s="50">
        <v>0</v>
      </c>
      <c r="Q607" s="46">
        <v>0</v>
      </c>
      <c r="R607" s="50">
        <v>0</v>
      </c>
      <c r="S607" s="46">
        <v>0</v>
      </c>
      <c r="T607" s="50">
        <v>0</v>
      </c>
      <c r="U607" s="46">
        <v>0</v>
      </c>
      <c r="V607" s="50">
        <v>0</v>
      </c>
      <c r="W607" s="46">
        <v>0</v>
      </c>
    </row>
    <row r="608" spans="1:23" s="24" customFormat="1" ht="24.75" hidden="1" customHeight="1">
      <c r="A608" s="100">
        <v>38</v>
      </c>
      <c r="B608" s="7" t="s">
        <v>589</v>
      </c>
      <c r="C608" s="40">
        <f t="shared" si="56"/>
        <v>8338041.0099999998</v>
      </c>
      <c r="D608" s="47">
        <v>55820.02</v>
      </c>
      <c r="E608" s="46">
        <v>250563.33</v>
      </c>
      <c r="F608" s="46">
        <v>0</v>
      </c>
      <c r="G608" s="46">
        <v>0</v>
      </c>
      <c r="H608" s="46">
        <v>0</v>
      </c>
      <c r="I608" s="46">
        <v>0</v>
      </c>
      <c r="J608" s="46">
        <v>0</v>
      </c>
      <c r="K608" s="46">
        <v>0</v>
      </c>
      <c r="L608" s="81">
        <v>0</v>
      </c>
      <c r="M608" s="46">
        <v>0</v>
      </c>
      <c r="N608" s="50">
        <v>0</v>
      </c>
      <c r="O608" s="46">
        <v>0</v>
      </c>
      <c r="P608" s="50">
        <v>0</v>
      </c>
      <c r="Q608" s="46">
        <v>0</v>
      </c>
      <c r="R608" s="50">
        <v>0</v>
      </c>
      <c r="S608" s="46">
        <v>0</v>
      </c>
      <c r="T608" s="50">
        <v>2200.5</v>
      </c>
      <c r="U608" s="46">
        <v>8031657.6600000001</v>
      </c>
      <c r="V608" s="50">
        <v>0</v>
      </c>
      <c r="W608" s="48">
        <v>0</v>
      </c>
    </row>
    <row r="609" spans="1:23" s="24" customFormat="1" ht="24.75" hidden="1" customHeight="1">
      <c r="A609" s="100">
        <v>39</v>
      </c>
      <c r="B609" s="7" t="s">
        <v>93</v>
      </c>
      <c r="C609" s="40">
        <f t="shared" si="56"/>
        <v>4070819.38</v>
      </c>
      <c r="D609" s="47">
        <v>85290.32</v>
      </c>
      <c r="E609" s="46">
        <v>0</v>
      </c>
      <c r="F609" s="46">
        <v>0</v>
      </c>
      <c r="G609" s="46">
        <v>3985529.06</v>
      </c>
      <c r="H609" s="46">
        <v>0</v>
      </c>
      <c r="I609" s="46">
        <v>0</v>
      </c>
      <c r="J609" s="46">
        <v>0</v>
      </c>
      <c r="K609" s="46">
        <v>0</v>
      </c>
      <c r="L609" s="81">
        <v>0</v>
      </c>
      <c r="M609" s="46">
        <v>0</v>
      </c>
      <c r="N609" s="46">
        <v>0</v>
      </c>
      <c r="O609" s="46">
        <v>0</v>
      </c>
      <c r="P609" s="50">
        <v>0</v>
      </c>
      <c r="Q609" s="46">
        <v>0</v>
      </c>
      <c r="R609" s="50">
        <v>0</v>
      </c>
      <c r="S609" s="46">
        <v>0</v>
      </c>
      <c r="T609" s="50">
        <v>0</v>
      </c>
      <c r="U609" s="46">
        <v>0</v>
      </c>
      <c r="V609" s="50">
        <v>0</v>
      </c>
      <c r="W609" s="48">
        <v>0</v>
      </c>
    </row>
    <row r="610" spans="1:23" s="24" customFormat="1" ht="24.75" hidden="1" customHeight="1">
      <c r="A610" s="100">
        <v>40</v>
      </c>
      <c r="B610" s="7" t="s">
        <v>1227</v>
      </c>
      <c r="C610" s="40">
        <f t="shared" si="56"/>
        <v>150788.29</v>
      </c>
      <c r="D610" s="47">
        <f>ROUND((F610+G610+H610+I610+J610+K610+M610+O610+Q610+S610+U610+W610)*0.0214,2)</f>
        <v>0</v>
      </c>
      <c r="E610" s="46">
        <v>150788.29</v>
      </c>
      <c r="F610" s="46">
        <v>0</v>
      </c>
      <c r="G610" s="46">
        <v>0</v>
      </c>
      <c r="H610" s="46">
        <v>0</v>
      </c>
      <c r="I610" s="46">
        <v>0</v>
      </c>
      <c r="J610" s="46">
        <v>0</v>
      </c>
      <c r="K610" s="46">
        <v>0</v>
      </c>
      <c r="L610" s="81">
        <v>0</v>
      </c>
      <c r="M610" s="46">
        <v>0</v>
      </c>
      <c r="N610" s="46">
        <v>0</v>
      </c>
      <c r="O610" s="46">
        <v>0</v>
      </c>
      <c r="P610" s="46">
        <v>0</v>
      </c>
      <c r="Q610" s="46">
        <v>0</v>
      </c>
      <c r="R610" s="46">
        <v>0</v>
      </c>
      <c r="S610" s="46">
        <v>0</v>
      </c>
      <c r="T610" s="46">
        <v>0</v>
      </c>
      <c r="U610" s="46">
        <v>0</v>
      </c>
      <c r="V610" s="46">
        <v>0</v>
      </c>
      <c r="W610" s="46">
        <v>0</v>
      </c>
    </row>
    <row r="611" spans="1:23" s="24" customFormat="1" ht="24.75" hidden="1" customHeight="1">
      <c r="A611" s="100">
        <v>41</v>
      </c>
      <c r="B611" s="7" t="s">
        <v>94</v>
      </c>
      <c r="C611" s="40">
        <f t="shared" si="56"/>
        <v>1561338.51</v>
      </c>
      <c r="D611" s="47">
        <v>14599.33</v>
      </c>
      <c r="E611" s="46">
        <v>32285.98</v>
      </c>
      <c r="F611" s="46">
        <v>0</v>
      </c>
      <c r="G611" s="46">
        <v>0</v>
      </c>
      <c r="H611" s="46">
        <v>0</v>
      </c>
      <c r="I611" s="46">
        <v>0</v>
      </c>
      <c r="J611" s="46">
        <v>0</v>
      </c>
      <c r="K611" s="46">
        <v>0</v>
      </c>
      <c r="L611" s="81">
        <v>0</v>
      </c>
      <c r="M611" s="46">
        <v>0</v>
      </c>
      <c r="N611" s="50">
        <v>0</v>
      </c>
      <c r="O611" s="46">
        <v>0</v>
      </c>
      <c r="P611" s="50">
        <v>887</v>
      </c>
      <c r="Q611" s="46">
        <v>1514453.2</v>
      </c>
      <c r="R611" s="50">
        <v>0</v>
      </c>
      <c r="S611" s="46">
        <v>0</v>
      </c>
      <c r="T611" s="46">
        <v>0</v>
      </c>
      <c r="U611" s="46">
        <v>0</v>
      </c>
      <c r="V611" s="50">
        <v>0</v>
      </c>
      <c r="W611" s="48">
        <v>0</v>
      </c>
    </row>
    <row r="612" spans="1:23" s="24" customFormat="1" ht="24.75" hidden="1" customHeight="1">
      <c r="A612" s="100">
        <v>42</v>
      </c>
      <c r="B612" s="7" t="s">
        <v>95</v>
      </c>
      <c r="C612" s="40">
        <f t="shared" si="56"/>
        <v>1623183.04</v>
      </c>
      <c r="D612" s="47">
        <v>15189.23</v>
      </c>
      <c r="E612" s="46">
        <v>32347.34</v>
      </c>
      <c r="F612" s="46">
        <v>0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81">
        <v>0</v>
      </c>
      <c r="M612" s="46">
        <v>0</v>
      </c>
      <c r="N612" s="50">
        <v>0</v>
      </c>
      <c r="O612" s="46">
        <v>0</v>
      </c>
      <c r="P612" s="50">
        <v>888</v>
      </c>
      <c r="Q612" s="46">
        <v>1575646.47</v>
      </c>
      <c r="R612" s="50">
        <v>0</v>
      </c>
      <c r="S612" s="46">
        <v>0</v>
      </c>
      <c r="T612" s="46">
        <v>0</v>
      </c>
      <c r="U612" s="46">
        <v>0</v>
      </c>
      <c r="V612" s="50">
        <v>0</v>
      </c>
      <c r="W612" s="48">
        <v>0</v>
      </c>
    </row>
    <row r="613" spans="1:23" s="24" customFormat="1" ht="24.75" hidden="1" customHeight="1">
      <c r="A613" s="100">
        <v>43</v>
      </c>
      <c r="B613" s="7" t="s">
        <v>96</v>
      </c>
      <c r="C613" s="40">
        <f t="shared" si="56"/>
        <v>1481375.24</v>
      </c>
      <c r="D613" s="47">
        <v>13835.7</v>
      </c>
      <c r="E613" s="46">
        <v>32301.32</v>
      </c>
      <c r="F613" s="46">
        <v>0</v>
      </c>
      <c r="G613" s="46">
        <v>0</v>
      </c>
      <c r="H613" s="46">
        <v>0</v>
      </c>
      <c r="I613" s="46">
        <v>0</v>
      </c>
      <c r="J613" s="46">
        <v>0</v>
      </c>
      <c r="K613" s="46">
        <v>0</v>
      </c>
      <c r="L613" s="81">
        <v>0</v>
      </c>
      <c r="M613" s="46">
        <v>0</v>
      </c>
      <c r="N613" s="50">
        <v>0</v>
      </c>
      <c r="O613" s="46">
        <v>0</v>
      </c>
      <c r="P613" s="50">
        <v>888</v>
      </c>
      <c r="Q613" s="46">
        <v>1435238.2200000002</v>
      </c>
      <c r="R613" s="50">
        <v>0</v>
      </c>
      <c r="S613" s="46">
        <v>0</v>
      </c>
      <c r="T613" s="46">
        <v>0</v>
      </c>
      <c r="U613" s="46">
        <v>0</v>
      </c>
      <c r="V613" s="50">
        <v>0</v>
      </c>
      <c r="W613" s="48">
        <v>0</v>
      </c>
    </row>
    <row r="614" spans="1:23" s="24" customFormat="1" ht="24.75" hidden="1" customHeight="1">
      <c r="A614" s="100">
        <v>44</v>
      </c>
      <c r="B614" s="7" t="s">
        <v>153</v>
      </c>
      <c r="C614" s="40">
        <f t="shared" si="56"/>
        <v>303812.24</v>
      </c>
      <c r="D614" s="47">
        <f>ROUND((F614+G614+H614+I614+J614+K614+M614+O614+Q614+S614+U614+W614)*0.0214,2)</f>
        <v>0</v>
      </c>
      <c r="E614" s="46">
        <v>303812.24</v>
      </c>
      <c r="F614" s="46">
        <v>0</v>
      </c>
      <c r="G614" s="46">
        <v>0</v>
      </c>
      <c r="H614" s="46">
        <v>0</v>
      </c>
      <c r="I614" s="46">
        <v>0</v>
      </c>
      <c r="J614" s="46">
        <v>0</v>
      </c>
      <c r="K614" s="46">
        <v>0</v>
      </c>
      <c r="L614" s="81">
        <v>0</v>
      </c>
      <c r="M614" s="46">
        <v>0</v>
      </c>
      <c r="N614" s="50">
        <v>0</v>
      </c>
      <c r="O614" s="46">
        <v>0</v>
      </c>
      <c r="P614" s="50">
        <v>0</v>
      </c>
      <c r="Q614" s="46">
        <v>0</v>
      </c>
      <c r="R614" s="50">
        <v>0</v>
      </c>
      <c r="S614" s="46">
        <v>0</v>
      </c>
      <c r="T614" s="46">
        <v>0</v>
      </c>
      <c r="U614" s="46">
        <v>0</v>
      </c>
      <c r="V614" s="50">
        <v>0</v>
      </c>
      <c r="W614" s="48">
        <v>0</v>
      </c>
    </row>
    <row r="615" spans="1:23" s="24" customFormat="1" ht="24.75" hidden="1" customHeight="1">
      <c r="A615" s="100">
        <v>45</v>
      </c>
      <c r="B615" s="7" t="s">
        <v>577</v>
      </c>
      <c r="C615" s="40">
        <f t="shared" si="56"/>
        <v>792993.14</v>
      </c>
      <c r="D615" s="47">
        <v>16614.5</v>
      </c>
      <c r="E615" s="46">
        <v>0</v>
      </c>
      <c r="F615" s="46">
        <v>0</v>
      </c>
      <c r="G615" s="46">
        <v>776378.64</v>
      </c>
      <c r="H615" s="46">
        <v>0</v>
      </c>
      <c r="I615" s="46">
        <v>0</v>
      </c>
      <c r="J615" s="46">
        <v>0</v>
      </c>
      <c r="K615" s="46">
        <v>0</v>
      </c>
      <c r="L615" s="81">
        <v>0</v>
      </c>
      <c r="M615" s="46">
        <v>0</v>
      </c>
      <c r="N615" s="50">
        <v>0</v>
      </c>
      <c r="O615" s="46">
        <v>0</v>
      </c>
      <c r="P615" s="50">
        <v>0</v>
      </c>
      <c r="Q615" s="46">
        <v>0</v>
      </c>
      <c r="R615" s="50">
        <v>0</v>
      </c>
      <c r="S615" s="46">
        <v>0</v>
      </c>
      <c r="T615" s="50">
        <v>0</v>
      </c>
      <c r="U615" s="46">
        <v>0</v>
      </c>
      <c r="V615" s="50">
        <v>0</v>
      </c>
      <c r="W615" s="46">
        <v>0</v>
      </c>
    </row>
    <row r="616" spans="1:23" s="24" customFormat="1" ht="24.75" hidden="1" customHeight="1">
      <c r="A616" s="100">
        <v>46</v>
      </c>
      <c r="B616" s="7" t="s">
        <v>591</v>
      </c>
      <c r="C616" s="40">
        <f t="shared" si="56"/>
        <v>327356.78000000003</v>
      </c>
      <c r="D616" s="47">
        <f>ROUND((F616+G616+H616+I616+J616+K616+M616+O616+Q616+S616+U616+W616)*0.0214,2)</f>
        <v>0</v>
      </c>
      <c r="E616" s="46">
        <v>327356.78000000003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81">
        <v>0</v>
      </c>
      <c r="M616" s="46">
        <v>0</v>
      </c>
      <c r="N616" s="50">
        <v>0</v>
      </c>
      <c r="O616" s="46">
        <v>0</v>
      </c>
      <c r="P616" s="50">
        <v>0</v>
      </c>
      <c r="Q616" s="46">
        <v>0</v>
      </c>
      <c r="R616" s="50">
        <v>0</v>
      </c>
      <c r="S616" s="46">
        <v>0</v>
      </c>
      <c r="T616" s="46">
        <v>0</v>
      </c>
      <c r="U616" s="46">
        <v>0</v>
      </c>
      <c r="V616" s="50">
        <v>0</v>
      </c>
      <c r="W616" s="48">
        <v>0</v>
      </c>
    </row>
    <row r="617" spans="1:23" s="24" customFormat="1" ht="24.75" hidden="1" customHeight="1">
      <c r="A617" s="100">
        <v>47</v>
      </c>
      <c r="B617" s="7" t="s">
        <v>592</v>
      </c>
      <c r="C617" s="40">
        <f t="shared" si="56"/>
        <v>12518296.640000001</v>
      </c>
      <c r="D617" s="47">
        <v>82994.11</v>
      </c>
      <c r="E617" s="46">
        <v>493702.82</v>
      </c>
      <c r="F617" s="46">
        <v>1119308.28</v>
      </c>
      <c r="G617" s="46">
        <v>0</v>
      </c>
      <c r="H617" s="46">
        <v>0</v>
      </c>
      <c r="I617" s="46">
        <v>0</v>
      </c>
      <c r="J617" s="46">
        <v>0</v>
      </c>
      <c r="K617" s="46">
        <v>0</v>
      </c>
      <c r="L617" s="81">
        <v>0</v>
      </c>
      <c r="M617" s="46">
        <v>0</v>
      </c>
      <c r="N617" s="50">
        <v>973</v>
      </c>
      <c r="O617" s="46">
        <v>3452971.76</v>
      </c>
      <c r="P617" s="50">
        <v>0</v>
      </c>
      <c r="Q617" s="46">
        <v>0</v>
      </c>
      <c r="R617" s="50">
        <v>0</v>
      </c>
      <c r="S617" s="50">
        <v>0</v>
      </c>
      <c r="T617" s="50">
        <v>2200.5</v>
      </c>
      <c r="U617" s="46">
        <v>7369319.6699999999</v>
      </c>
      <c r="V617" s="50">
        <v>0</v>
      </c>
      <c r="W617" s="48">
        <v>0</v>
      </c>
    </row>
    <row r="618" spans="1:23" s="24" customFormat="1" ht="24.75" hidden="1" customHeight="1">
      <c r="A618" s="100">
        <v>48</v>
      </c>
      <c r="B618" s="7" t="s">
        <v>301</v>
      </c>
      <c r="C618" s="40">
        <f t="shared" si="56"/>
        <v>15680946.76</v>
      </c>
      <c r="D618" s="47">
        <v>103324.04</v>
      </c>
      <c r="E618" s="46">
        <v>710852.86</v>
      </c>
      <c r="F618" s="46">
        <v>1517447.94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81">
        <v>0</v>
      </c>
      <c r="M618" s="46">
        <v>0</v>
      </c>
      <c r="N618" s="50">
        <v>974.7</v>
      </c>
      <c r="O618" s="46">
        <v>2017803.56</v>
      </c>
      <c r="P618" s="50">
        <v>0</v>
      </c>
      <c r="Q618" s="46">
        <v>0</v>
      </c>
      <c r="R618" s="50">
        <v>0</v>
      </c>
      <c r="S618" s="50">
        <v>0</v>
      </c>
      <c r="T618" s="50">
        <v>3455</v>
      </c>
      <c r="U618" s="46">
        <v>11331518.359999999</v>
      </c>
      <c r="V618" s="50">
        <v>0</v>
      </c>
      <c r="W618" s="48">
        <v>0</v>
      </c>
    </row>
    <row r="619" spans="1:23" s="24" customFormat="1" ht="24.75" hidden="1" customHeight="1">
      <c r="A619" s="100">
        <v>49</v>
      </c>
      <c r="B619" s="7" t="s">
        <v>1234</v>
      </c>
      <c r="C619" s="40">
        <f t="shared" si="56"/>
        <v>1111850.99</v>
      </c>
      <c r="D619" s="47">
        <v>7425.65</v>
      </c>
      <c r="E619" s="46">
        <v>35986.120000000003</v>
      </c>
      <c r="F619" s="46">
        <v>0</v>
      </c>
      <c r="G619" s="46">
        <v>0</v>
      </c>
      <c r="H619" s="46">
        <v>0</v>
      </c>
      <c r="I619" s="46">
        <v>0</v>
      </c>
      <c r="J619" s="46">
        <v>0</v>
      </c>
      <c r="K619" s="46">
        <v>0</v>
      </c>
      <c r="L619" s="81">
        <v>0</v>
      </c>
      <c r="M619" s="46">
        <v>0</v>
      </c>
      <c r="N619" s="46">
        <v>250</v>
      </c>
      <c r="O619" s="46">
        <v>1068439.22</v>
      </c>
      <c r="P619" s="46">
        <v>0</v>
      </c>
      <c r="Q619" s="46">
        <v>0</v>
      </c>
      <c r="R619" s="46">
        <v>0</v>
      </c>
      <c r="S619" s="46">
        <v>0</v>
      </c>
      <c r="T619" s="46">
        <v>0</v>
      </c>
      <c r="U619" s="46">
        <v>0</v>
      </c>
      <c r="V619" s="46">
        <v>0</v>
      </c>
      <c r="W619" s="48">
        <v>0</v>
      </c>
    </row>
    <row r="620" spans="1:23" s="24" customFormat="1" ht="24.75" hidden="1" customHeight="1">
      <c r="A620" s="100">
        <v>50</v>
      </c>
      <c r="B620" s="7" t="s">
        <v>1218</v>
      </c>
      <c r="C620" s="40">
        <f t="shared" si="56"/>
        <v>4216241.7</v>
      </c>
      <c r="D620" s="47">
        <v>85589.26</v>
      </c>
      <c r="E620" s="46">
        <v>110489.98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81">
        <v>2</v>
      </c>
      <c r="M620" s="46">
        <v>4020162.46</v>
      </c>
      <c r="N620" s="50">
        <v>0</v>
      </c>
      <c r="O620" s="46">
        <v>0</v>
      </c>
      <c r="P620" s="50">
        <v>0</v>
      </c>
      <c r="Q620" s="46">
        <v>0</v>
      </c>
      <c r="R620" s="50">
        <v>0</v>
      </c>
      <c r="S620" s="46">
        <v>0</v>
      </c>
      <c r="T620" s="46">
        <v>0</v>
      </c>
      <c r="U620" s="46">
        <v>0</v>
      </c>
      <c r="V620" s="50">
        <v>0</v>
      </c>
      <c r="W620" s="48">
        <v>0</v>
      </c>
    </row>
    <row r="621" spans="1:23" s="24" customFormat="1" ht="24.75" hidden="1" customHeight="1">
      <c r="A621" s="100">
        <v>51</v>
      </c>
      <c r="B621" s="7" t="s">
        <v>99</v>
      </c>
      <c r="C621" s="40">
        <f t="shared" si="56"/>
        <v>3013982.35</v>
      </c>
      <c r="D621" s="47">
        <v>27929.81</v>
      </c>
      <c r="E621" s="46">
        <v>88769.04</v>
      </c>
      <c r="F621" s="46">
        <v>1316048.1000000001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81">
        <v>0</v>
      </c>
      <c r="M621" s="46">
        <v>0</v>
      </c>
      <c r="N621" s="50">
        <v>0</v>
      </c>
      <c r="O621" s="46">
        <v>0</v>
      </c>
      <c r="P621" s="50">
        <v>884</v>
      </c>
      <c r="Q621" s="46">
        <v>1581235.4</v>
      </c>
      <c r="R621" s="50">
        <v>0</v>
      </c>
      <c r="S621" s="46">
        <v>0</v>
      </c>
      <c r="T621" s="46">
        <v>0</v>
      </c>
      <c r="U621" s="46">
        <v>0</v>
      </c>
      <c r="V621" s="50">
        <v>0</v>
      </c>
      <c r="W621" s="48">
        <v>0</v>
      </c>
    </row>
    <row r="622" spans="1:23" s="24" customFormat="1" ht="24.75" hidden="1" customHeight="1">
      <c r="A622" s="100">
        <v>52</v>
      </c>
      <c r="B622" s="7" t="s">
        <v>145</v>
      </c>
      <c r="C622" s="40">
        <f t="shared" si="56"/>
        <v>226453.8</v>
      </c>
      <c r="D622" s="47">
        <f>ROUND((F622+G622+H622+I622+J622+K622+M622+O622+Q622+S622+U622+W622)*0.0214,2)</f>
        <v>0</v>
      </c>
      <c r="E622" s="46">
        <v>226453.8</v>
      </c>
      <c r="F622" s="46">
        <v>0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81">
        <v>0</v>
      </c>
      <c r="M622" s="46">
        <v>0</v>
      </c>
      <c r="N622" s="50">
        <v>0</v>
      </c>
      <c r="O622" s="46">
        <v>0</v>
      </c>
      <c r="P622" s="50">
        <v>0</v>
      </c>
      <c r="Q622" s="46">
        <v>0</v>
      </c>
      <c r="R622" s="50">
        <v>0</v>
      </c>
      <c r="S622" s="46">
        <v>0</v>
      </c>
      <c r="T622" s="46">
        <v>0</v>
      </c>
      <c r="U622" s="46">
        <v>0</v>
      </c>
      <c r="V622" s="50">
        <v>0</v>
      </c>
      <c r="W622" s="48">
        <v>0</v>
      </c>
    </row>
    <row r="623" spans="1:23" s="24" customFormat="1" ht="24.75" hidden="1" customHeight="1">
      <c r="A623" s="100">
        <v>53</v>
      </c>
      <c r="B623" s="7" t="s">
        <v>100</v>
      </c>
      <c r="C623" s="40">
        <f t="shared" si="56"/>
        <v>1626306.61</v>
      </c>
      <c r="D623" s="47">
        <v>15218.91</v>
      </c>
      <c r="E623" s="46">
        <v>32362.68</v>
      </c>
      <c r="F623" s="46">
        <v>0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81">
        <v>0</v>
      </c>
      <c r="M623" s="46">
        <v>0</v>
      </c>
      <c r="N623" s="50">
        <v>0</v>
      </c>
      <c r="O623" s="46">
        <v>0</v>
      </c>
      <c r="P623" s="50">
        <v>781.4</v>
      </c>
      <c r="Q623" s="46">
        <v>1578725.02</v>
      </c>
      <c r="R623" s="50">
        <v>0</v>
      </c>
      <c r="S623" s="46">
        <v>0</v>
      </c>
      <c r="T623" s="46">
        <v>0</v>
      </c>
      <c r="U623" s="46">
        <v>0</v>
      </c>
      <c r="V623" s="50">
        <v>0</v>
      </c>
      <c r="W623" s="48">
        <v>0</v>
      </c>
    </row>
    <row r="624" spans="1:23" s="24" customFormat="1" ht="24.75" hidden="1" customHeight="1">
      <c r="A624" s="100">
        <v>54</v>
      </c>
      <c r="B624" s="7" t="s">
        <v>101</v>
      </c>
      <c r="C624" s="40">
        <f t="shared" si="56"/>
        <v>1586941.89</v>
      </c>
      <c r="D624" s="47">
        <v>14843.95</v>
      </c>
      <c r="E624" s="46">
        <v>32269.46</v>
      </c>
      <c r="F624" s="46">
        <v>0</v>
      </c>
      <c r="G624" s="46">
        <v>0</v>
      </c>
      <c r="H624" s="46">
        <v>0</v>
      </c>
      <c r="I624" s="46">
        <v>0</v>
      </c>
      <c r="J624" s="46">
        <v>0</v>
      </c>
      <c r="K624" s="46">
        <v>0</v>
      </c>
      <c r="L624" s="81">
        <v>0</v>
      </c>
      <c r="M624" s="46">
        <v>0</v>
      </c>
      <c r="N624" s="50">
        <v>0</v>
      </c>
      <c r="O624" s="46">
        <v>0</v>
      </c>
      <c r="P624" s="50">
        <v>781</v>
      </c>
      <c r="Q624" s="46">
        <v>1539828.48</v>
      </c>
      <c r="R624" s="50">
        <v>0</v>
      </c>
      <c r="S624" s="46">
        <v>0</v>
      </c>
      <c r="T624" s="46">
        <v>0</v>
      </c>
      <c r="U624" s="46">
        <v>0</v>
      </c>
      <c r="V624" s="50">
        <v>0</v>
      </c>
      <c r="W624" s="48">
        <v>0</v>
      </c>
    </row>
    <row r="625" spans="1:23" s="24" customFormat="1" ht="24.75" hidden="1" customHeight="1">
      <c r="A625" s="100">
        <v>55</v>
      </c>
      <c r="B625" s="7" t="s">
        <v>1229</v>
      </c>
      <c r="C625" s="40">
        <f t="shared" si="56"/>
        <v>3869889.16</v>
      </c>
      <c r="D625" s="47">
        <v>25626.11</v>
      </c>
      <c r="E625" s="46">
        <v>157053.67000000001</v>
      </c>
      <c r="F625" s="46">
        <v>0</v>
      </c>
      <c r="G625" s="46">
        <v>0</v>
      </c>
      <c r="H625" s="46">
        <v>0</v>
      </c>
      <c r="I625" s="46">
        <v>0</v>
      </c>
      <c r="J625" s="46">
        <v>0</v>
      </c>
      <c r="K625" s="46">
        <v>0</v>
      </c>
      <c r="L625" s="81">
        <v>0</v>
      </c>
      <c r="M625" s="46">
        <v>0</v>
      </c>
      <c r="N625" s="46">
        <v>1097</v>
      </c>
      <c r="O625" s="46">
        <v>3687209.3800000004</v>
      </c>
      <c r="P625" s="46">
        <v>0</v>
      </c>
      <c r="Q625" s="46">
        <v>0</v>
      </c>
      <c r="R625" s="46">
        <v>0</v>
      </c>
      <c r="S625" s="46">
        <v>0</v>
      </c>
      <c r="T625" s="46">
        <v>0</v>
      </c>
      <c r="U625" s="46">
        <v>0</v>
      </c>
      <c r="V625" s="46">
        <v>0</v>
      </c>
      <c r="W625" s="48">
        <v>0</v>
      </c>
    </row>
    <row r="626" spans="1:23" s="33" customFormat="1" ht="24.75" hidden="1" customHeight="1">
      <c r="A626" s="137" t="s">
        <v>27</v>
      </c>
      <c r="B626" s="137"/>
      <c r="C626" s="44">
        <f t="shared" si="56"/>
        <v>91821088.469999999</v>
      </c>
      <c r="D626" s="77">
        <f t="shared" ref="D626:W626" si="57">ROUND(SUM(D597:D625),2)</f>
        <v>1053429.23</v>
      </c>
      <c r="E626" s="77">
        <f t="shared" si="57"/>
        <v>4828802.74</v>
      </c>
      <c r="F626" s="77">
        <f t="shared" si="57"/>
        <v>3952804.32</v>
      </c>
      <c r="G626" s="77">
        <f t="shared" si="57"/>
        <v>6936265.3799999999</v>
      </c>
      <c r="H626" s="77">
        <f t="shared" si="57"/>
        <v>3868756.26</v>
      </c>
      <c r="I626" s="77">
        <f t="shared" si="57"/>
        <v>1556507.32</v>
      </c>
      <c r="J626" s="77">
        <f t="shared" si="57"/>
        <v>3729727.48</v>
      </c>
      <c r="K626" s="77">
        <f t="shared" si="57"/>
        <v>0</v>
      </c>
      <c r="L626" s="66">
        <f t="shared" si="57"/>
        <v>7</v>
      </c>
      <c r="M626" s="77">
        <f t="shared" si="57"/>
        <v>13328884.539999999</v>
      </c>
      <c r="N626" s="77">
        <f t="shared" si="57"/>
        <v>5749.7</v>
      </c>
      <c r="O626" s="77">
        <f t="shared" si="57"/>
        <v>16608288.720000001</v>
      </c>
      <c r="P626" s="77">
        <f t="shared" si="57"/>
        <v>5109.3999999999996</v>
      </c>
      <c r="Q626" s="77">
        <f t="shared" si="57"/>
        <v>9225126.7899999991</v>
      </c>
      <c r="R626" s="77">
        <f t="shared" si="57"/>
        <v>0</v>
      </c>
      <c r="S626" s="77">
        <f t="shared" si="57"/>
        <v>0</v>
      </c>
      <c r="T626" s="77">
        <f t="shared" si="57"/>
        <v>7856</v>
      </c>
      <c r="U626" s="77">
        <f t="shared" si="57"/>
        <v>26732495.690000001</v>
      </c>
      <c r="V626" s="77">
        <f t="shared" si="57"/>
        <v>0</v>
      </c>
      <c r="W626" s="77">
        <f t="shared" si="57"/>
        <v>0</v>
      </c>
    </row>
    <row r="627" spans="1:23" s="33" customFormat="1" ht="24.75" hidden="1" customHeight="1">
      <c r="A627" s="152" t="s">
        <v>28</v>
      </c>
      <c r="B627" s="153"/>
      <c r="C627" s="154"/>
      <c r="D627" s="83"/>
      <c r="E627" s="46"/>
      <c r="F627" s="46"/>
      <c r="G627" s="46"/>
      <c r="H627" s="46"/>
      <c r="I627" s="46"/>
      <c r="J627" s="46"/>
      <c r="K627" s="46"/>
      <c r="L627" s="93"/>
      <c r="M627" s="46"/>
      <c r="N627" s="105"/>
      <c r="O627" s="46"/>
      <c r="P627" s="105"/>
      <c r="Q627" s="46"/>
      <c r="R627" s="105"/>
      <c r="S627" s="46"/>
      <c r="T627" s="46"/>
      <c r="U627" s="46"/>
      <c r="V627" s="105"/>
      <c r="W627" s="48"/>
    </row>
    <row r="628" spans="1:23" s="27" customFormat="1" ht="24.75" hidden="1" customHeight="1">
      <c r="A628" s="16">
        <v>56</v>
      </c>
      <c r="B628" s="7" t="s">
        <v>596</v>
      </c>
      <c r="C628" s="40">
        <f t="shared" ref="C628:C650" si="58">ROUND(SUM(E628+F628+G628+H628+I628+J628+K628+M628+O628+Q628+S628+U628+W628),2)</f>
        <v>8887108.1799999997</v>
      </c>
      <c r="D628" s="47" t="s">
        <v>1434</v>
      </c>
      <c r="E628" s="46">
        <v>193177.3</v>
      </c>
      <c r="F628" s="46">
        <v>0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5">
        <v>4</v>
      </c>
      <c r="M628" s="46">
        <v>8693930.8800000008</v>
      </c>
      <c r="N628" s="48">
        <v>0</v>
      </c>
      <c r="O628" s="46">
        <v>0</v>
      </c>
      <c r="P628" s="48">
        <v>0</v>
      </c>
      <c r="Q628" s="46">
        <v>0</v>
      </c>
      <c r="R628" s="48">
        <v>0</v>
      </c>
      <c r="S628" s="46">
        <v>0</v>
      </c>
      <c r="T628" s="48">
        <v>0</v>
      </c>
      <c r="U628" s="48">
        <v>0</v>
      </c>
      <c r="V628" s="48">
        <v>0</v>
      </c>
      <c r="W628" s="48">
        <v>0</v>
      </c>
    </row>
    <row r="629" spans="1:23" s="27" customFormat="1" ht="24.75" hidden="1" customHeight="1">
      <c r="A629" s="16">
        <v>57</v>
      </c>
      <c r="B629" s="7" t="s">
        <v>1040</v>
      </c>
      <c r="C629" s="40">
        <f t="shared" si="58"/>
        <v>4428870.51</v>
      </c>
      <c r="D629" s="47" t="s">
        <v>1434</v>
      </c>
      <c r="E629" s="46">
        <v>49227.92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5">
        <v>2</v>
      </c>
      <c r="M629" s="46">
        <v>4379642.59</v>
      </c>
      <c r="N629" s="48">
        <v>0</v>
      </c>
      <c r="O629" s="46">
        <v>0</v>
      </c>
      <c r="P629" s="48">
        <v>0</v>
      </c>
      <c r="Q629" s="46">
        <v>0</v>
      </c>
      <c r="R629" s="48">
        <v>0</v>
      </c>
      <c r="S629" s="46">
        <v>0</v>
      </c>
      <c r="T629" s="48">
        <v>0</v>
      </c>
      <c r="U629" s="48">
        <v>0</v>
      </c>
      <c r="V629" s="48">
        <v>0</v>
      </c>
      <c r="W629" s="48">
        <v>0</v>
      </c>
    </row>
    <row r="630" spans="1:23" s="27" customFormat="1" ht="24.75" hidden="1" customHeight="1">
      <c r="A630" s="16">
        <v>58</v>
      </c>
      <c r="B630" s="7" t="s">
        <v>1041</v>
      </c>
      <c r="C630" s="40">
        <f t="shared" si="58"/>
        <v>4364964.5199999996</v>
      </c>
      <c r="D630" s="47" t="s">
        <v>1434</v>
      </c>
      <c r="E630" s="46">
        <v>48956.52</v>
      </c>
      <c r="F630" s="46">
        <v>0</v>
      </c>
      <c r="G630" s="46">
        <v>0</v>
      </c>
      <c r="H630" s="46">
        <v>0</v>
      </c>
      <c r="I630" s="46">
        <v>0</v>
      </c>
      <c r="J630" s="46">
        <v>0</v>
      </c>
      <c r="K630" s="46">
        <v>0</v>
      </c>
      <c r="L630" s="45">
        <v>2</v>
      </c>
      <c r="M630" s="46">
        <v>4316008</v>
      </c>
      <c r="N630" s="48">
        <v>0</v>
      </c>
      <c r="O630" s="46">
        <v>0</v>
      </c>
      <c r="P630" s="48">
        <v>0</v>
      </c>
      <c r="Q630" s="46">
        <v>0</v>
      </c>
      <c r="R630" s="48">
        <v>0</v>
      </c>
      <c r="S630" s="46">
        <v>0</v>
      </c>
      <c r="T630" s="48">
        <v>0</v>
      </c>
      <c r="U630" s="48">
        <v>0</v>
      </c>
      <c r="V630" s="48">
        <v>0</v>
      </c>
      <c r="W630" s="48">
        <v>0</v>
      </c>
    </row>
    <row r="631" spans="1:23" s="27" customFormat="1" ht="24.75" hidden="1" customHeight="1">
      <c r="A631" s="16">
        <v>59</v>
      </c>
      <c r="B631" s="7" t="s">
        <v>1054</v>
      </c>
      <c r="C631" s="40">
        <f t="shared" si="58"/>
        <v>11918295.01</v>
      </c>
      <c r="D631" s="47" t="s">
        <v>1434</v>
      </c>
      <c r="E631" s="46">
        <v>0</v>
      </c>
      <c r="F631" s="46">
        <v>1666976.76</v>
      </c>
      <c r="G631" s="46">
        <v>745936.69</v>
      </c>
      <c r="H631" s="46">
        <v>952012.19</v>
      </c>
      <c r="I631" s="46">
        <v>676542.75</v>
      </c>
      <c r="J631" s="46">
        <v>930027.38</v>
      </c>
      <c r="K631" s="46">
        <v>0</v>
      </c>
      <c r="L631" s="45">
        <v>0</v>
      </c>
      <c r="M631" s="46">
        <v>0</v>
      </c>
      <c r="N631" s="48">
        <v>0</v>
      </c>
      <c r="O631" s="46">
        <v>0</v>
      </c>
      <c r="P631" s="48">
        <v>940.6</v>
      </c>
      <c r="Q631" s="46">
        <v>4153142.16</v>
      </c>
      <c r="R631" s="48">
        <v>2646.24</v>
      </c>
      <c r="S631" s="46">
        <v>2793657.08</v>
      </c>
      <c r="T631" s="48">
        <v>0</v>
      </c>
      <c r="U631" s="48">
        <v>0</v>
      </c>
      <c r="V631" s="48">
        <v>0</v>
      </c>
      <c r="W631" s="46">
        <v>0</v>
      </c>
    </row>
    <row r="632" spans="1:23" s="27" customFormat="1" ht="24.75" hidden="1" customHeight="1">
      <c r="A632" s="16">
        <v>60</v>
      </c>
      <c r="B632" s="7" t="s">
        <v>1042</v>
      </c>
      <c r="C632" s="40">
        <f t="shared" si="58"/>
        <v>39840.42</v>
      </c>
      <c r="D632" s="47" t="s">
        <v>1434</v>
      </c>
      <c r="E632" s="46">
        <v>39840.42</v>
      </c>
      <c r="F632" s="46">
        <v>0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5">
        <v>0</v>
      </c>
      <c r="M632" s="46">
        <v>0</v>
      </c>
      <c r="N632" s="48">
        <v>0</v>
      </c>
      <c r="O632" s="46">
        <v>0</v>
      </c>
      <c r="P632" s="48">
        <v>0</v>
      </c>
      <c r="Q632" s="46">
        <v>0</v>
      </c>
      <c r="R632" s="48">
        <v>0</v>
      </c>
      <c r="S632" s="46">
        <v>0</v>
      </c>
      <c r="T632" s="48">
        <v>0</v>
      </c>
      <c r="U632" s="48">
        <v>0</v>
      </c>
      <c r="V632" s="48">
        <v>0</v>
      </c>
      <c r="W632" s="46">
        <v>0</v>
      </c>
    </row>
    <row r="633" spans="1:23" s="27" customFormat="1" ht="24.75" hidden="1" customHeight="1">
      <c r="A633" s="16">
        <v>61</v>
      </c>
      <c r="B633" s="7" t="s">
        <v>1057</v>
      </c>
      <c r="C633" s="40">
        <f t="shared" si="58"/>
        <v>2903024.2</v>
      </c>
      <c r="D633" s="47" t="s">
        <v>1434</v>
      </c>
      <c r="E633" s="46">
        <v>0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5">
        <v>0</v>
      </c>
      <c r="M633" s="46">
        <v>0</v>
      </c>
      <c r="N633" s="48">
        <v>0</v>
      </c>
      <c r="O633" s="46">
        <v>0</v>
      </c>
      <c r="P633" s="48">
        <v>0</v>
      </c>
      <c r="Q633" s="46">
        <v>0</v>
      </c>
      <c r="R633" s="48">
        <v>2647.72</v>
      </c>
      <c r="S633" s="46">
        <v>2903024.2</v>
      </c>
      <c r="T633" s="48">
        <v>0</v>
      </c>
      <c r="U633" s="48">
        <v>0</v>
      </c>
      <c r="V633" s="48">
        <v>0</v>
      </c>
      <c r="W633" s="46">
        <v>0</v>
      </c>
    </row>
    <row r="634" spans="1:23" s="27" customFormat="1" ht="24.75" hidden="1" customHeight="1">
      <c r="A634" s="16">
        <v>62</v>
      </c>
      <c r="B634" s="7" t="s">
        <v>1043</v>
      </c>
      <c r="C634" s="40">
        <f t="shared" si="58"/>
        <v>8762968.8000000007</v>
      </c>
      <c r="D634" s="47" t="s">
        <v>1434</v>
      </c>
      <c r="E634" s="46">
        <v>56633.599999999999</v>
      </c>
      <c r="F634" s="46">
        <v>0</v>
      </c>
      <c r="G634" s="46">
        <v>0</v>
      </c>
      <c r="H634" s="46">
        <v>0</v>
      </c>
      <c r="I634" s="46">
        <v>0</v>
      </c>
      <c r="J634" s="46">
        <v>0</v>
      </c>
      <c r="K634" s="46">
        <v>0</v>
      </c>
      <c r="L634" s="45">
        <v>4</v>
      </c>
      <c r="M634" s="46">
        <v>8706335.1999999993</v>
      </c>
      <c r="N634" s="48">
        <v>0</v>
      </c>
      <c r="O634" s="46">
        <v>0</v>
      </c>
      <c r="P634" s="48">
        <v>0</v>
      </c>
      <c r="Q634" s="46">
        <v>0</v>
      </c>
      <c r="R634" s="48">
        <v>0</v>
      </c>
      <c r="S634" s="46">
        <v>0</v>
      </c>
      <c r="T634" s="48">
        <v>0</v>
      </c>
      <c r="U634" s="48">
        <v>0</v>
      </c>
      <c r="V634" s="48">
        <v>0</v>
      </c>
      <c r="W634" s="46">
        <v>0</v>
      </c>
    </row>
    <row r="635" spans="1:23" s="27" customFormat="1" ht="24.75" hidden="1" customHeight="1">
      <c r="A635" s="16">
        <v>63</v>
      </c>
      <c r="B635" s="7" t="s">
        <v>1044</v>
      </c>
      <c r="C635" s="40">
        <f t="shared" si="58"/>
        <v>4399566.05</v>
      </c>
      <c r="D635" s="47" t="s">
        <v>1434</v>
      </c>
      <c r="E635" s="46">
        <v>49219.66</v>
      </c>
      <c r="F635" s="46">
        <v>0</v>
      </c>
      <c r="G635" s="46">
        <v>0</v>
      </c>
      <c r="H635" s="46">
        <v>0</v>
      </c>
      <c r="I635" s="46">
        <v>0</v>
      </c>
      <c r="J635" s="46">
        <v>0</v>
      </c>
      <c r="K635" s="46">
        <v>0</v>
      </c>
      <c r="L635" s="45">
        <v>2</v>
      </c>
      <c r="M635" s="46">
        <v>4350346.3899999997</v>
      </c>
      <c r="N635" s="48">
        <v>0</v>
      </c>
      <c r="O635" s="46">
        <v>0</v>
      </c>
      <c r="P635" s="48">
        <v>0</v>
      </c>
      <c r="Q635" s="46">
        <v>0</v>
      </c>
      <c r="R635" s="48">
        <v>0</v>
      </c>
      <c r="S635" s="46">
        <v>0</v>
      </c>
      <c r="T635" s="48">
        <v>0</v>
      </c>
      <c r="U635" s="48">
        <v>0</v>
      </c>
      <c r="V635" s="48">
        <v>0</v>
      </c>
      <c r="W635" s="46">
        <v>0</v>
      </c>
    </row>
    <row r="636" spans="1:23" s="27" customFormat="1" ht="24.75" hidden="1" customHeight="1">
      <c r="A636" s="16">
        <v>64</v>
      </c>
      <c r="B636" s="7" t="s">
        <v>1058</v>
      </c>
      <c r="C636" s="40">
        <f t="shared" si="58"/>
        <v>15666074.6</v>
      </c>
      <c r="D636" s="47" t="s">
        <v>1434</v>
      </c>
      <c r="E636" s="46">
        <v>0</v>
      </c>
      <c r="F636" s="46">
        <v>4592955.8899999997</v>
      </c>
      <c r="G636" s="46">
        <v>3167464.45</v>
      </c>
      <c r="H636" s="46">
        <v>2477663.9700000002</v>
      </c>
      <c r="I636" s="46">
        <v>1238831.99</v>
      </c>
      <c r="J636" s="46">
        <v>347559.74</v>
      </c>
      <c r="K636" s="46">
        <v>0</v>
      </c>
      <c r="L636" s="8">
        <v>0</v>
      </c>
      <c r="M636" s="46">
        <v>0</v>
      </c>
      <c r="N636" s="46">
        <v>0</v>
      </c>
      <c r="O636" s="46">
        <v>0</v>
      </c>
      <c r="P636" s="46">
        <v>2103.5</v>
      </c>
      <c r="Q636" s="46">
        <v>3841598.56</v>
      </c>
      <c r="R636" s="46">
        <v>0</v>
      </c>
      <c r="S636" s="46">
        <v>0</v>
      </c>
      <c r="T636" s="48">
        <v>0</v>
      </c>
      <c r="U636" s="48">
        <v>0</v>
      </c>
      <c r="V636" s="46">
        <v>0</v>
      </c>
      <c r="W636" s="46">
        <v>0</v>
      </c>
    </row>
    <row r="637" spans="1:23" s="27" customFormat="1" ht="24.75" hidden="1" customHeight="1">
      <c r="A637" s="16">
        <v>65</v>
      </c>
      <c r="B637" s="7" t="s">
        <v>1045</v>
      </c>
      <c r="C637" s="40">
        <f t="shared" si="58"/>
        <v>8788090.3200000003</v>
      </c>
      <c r="D637" s="47" t="s">
        <v>1434</v>
      </c>
      <c r="E637" s="46">
        <v>56836.56</v>
      </c>
      <c r="F637" s="46">
        <v>0</v>
      </c>
      <c r="G637" s="46">
        <v>0</v>
      </c>
      <c r="H637" s="46">
        <v>0</v>
      </c>
      <c r="I637" s="46">
        <v>0</v>
      </c>
      <c r="J637" s="46">
        <v>0</v>
      </c>
      <c r="K637" s="46">
        <v>0</v>
      </c>
      <c r="L637" s="8">
        <v>4</v>
      </c>
      <c r="M637" s="46">
        <v>8731253.7599999998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8">
        <v>0</v>
      </c>
      <c r="U637" s="48">
        <v>0</v>
      </c>
      <c r="V637" s="46">
        <v>0</v>
      </c>
      <c r="W637" s="46">
        <v>0</v>
      </c>
    </row>
    <row r="638" spans="1:23" s="27" customFormat="1" ht="24.75" hidden="1" customHeight="1">
      <c r="A638" s="16">
        <v>66</v>
      </c>
      <c r="B638" s="7" t="s">
        <v>304</v>
      </c>
      <c r="C638" s="40">
        <f t="shared" si="58"/>
        <v>166127.25</v>
      </c>
      <c r="D638" s="47" t="s">
        <v>1434</v>
      </c>
      <c r="E638" s="46">
        <v>166127.25</v>
      </c>
      <c r="F638" s="46">
        <v>0</v>
      </c>
      <c r="G638" s="46">
        <v>0</v>
      </c>
      <c r="H638" s="46">
        <v>0</v>
      </c>
      <c r="I638" s="46">
        <v>0</v>
      </c>
      <c r="J638" s="46">
        <v>0</v>
      </c>
      <c r="K638" s="46">
        <v>0</v>
      </c>
      <c r="L638" s="8">
        <v>0</v>
      </c>
      <c r="M638" s="46">
        <v>0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8">
        <v>0</v>
      </c>
      <c r="U638" s="48">
        <v>0</v>
      </c>
      <c r="V638" s="46">
        <v>0</v>
      </c>
      <c r="W638" s="46">
        <v>0</v>
      </c>
    </row>
    <row r="639" spans="1:23" s="27" customFormat="1" ht="24.75" hidden="1" customHeight="1">
      <c r="A639" s="16">
        <v>67</v>
      </c>
      <c r="B639" s="7" t="s">
        <v>1046</v>
      </c>
      <c r="C639" s="40">
        <f t="shared" si="58"/>
        <v>150925.65</v>
      </c>
      <c r="D639" s="47" t="s">
        <v>1434</v>
      </c>
      <c r="E639" s="46">
        <v>150925.65</v>
      </c>
      <c r="F639" s="46">
        <v>0</v>
      </c>
      <c r="G639" s="46">
        <v>0</v>
      </c>
      <c r="H639" s="46">
        <v>0</v>
      </c>
      <c r="I639" s="46">
        <v>0</v>
      </c>
      <c r="J639" s="46">
        <v>0</v>
      </c>
      <c r="K639" s="46">
        <v>0</v>
      </c>
      <c r="L639" s="8">
        <v>0</v>
      </c>
      <c r="M639" s="46">
        <v>0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8">
        <v>0</v>
      </c>
      <c r="U639" s="48">
        <v>0</v>
      </c>
      <c r="V639" s="46">
        <v>0</v>
      </c>
      <c r="W639" s="46">
        <v>0</v>
      </c>
    </row>
    <row r="640" spans="1:23" s="27" customFormat="1" ht="24.75" hidden="1" customHeight="1">
      <c r="A640" s="16">
        <v>68</v>
      </c>
      <c r="B640" s="7" t="s">
        <v>1059</v>
      </c>
      <c r="C640" s="40">
        <f t="shared" si="58"/>
        <v>15909765.300000001</v>
      </c>
      <c r="D640" s="47" t="s">
        <v>1434</v>
      </c>
      <c r="E640" s="46">
        <v>0</v>
      </c>
      <c r="F640" s="46">
        <v>4587634.32</v>
      </c>
      <c r="G640" s="46">
        <v>2450608.33</v>
      </c>
      <c r="H640" s="46">
        <v>2878033.91</v>
      </c>
      <c r="I640" s="46">
        <v>1439016.95</v>
      </c>
      <c r="J640" s="46">
        <v>432718.05</v>
      </c>
      <c r="K640" s="46">
        <v>0</v>
      </c>
      <c r="L640" s="8">
        <v>0</v>
      </c>
      <c r="M640" s="46">
        <v>0</v>
      </c>
      <c r="N640" s="46">
        <v>0</v>
      </c>
      <c r="O640" s="46">
        <v>0</v>
      </c>
      <c r="P640" s="46">
        <v>2112.1999999999998</v>
      </c>
      <c r="Q640" s="46">
        <v>4121753.74</v>
      </c>
      <c r="R640" s="46">
        <v>0</v>
      </c>
      <c r="S640" s="46">
        <v>0</v>
      </c>
      <c r="T640" s="48">
        <v>0</v>
      </c>
      <c r="U640" s="48">
        <v>0</v>
      </c>
      <c r="V640" s="46">
        <v>0</v>
      </c>
      <c r="W640" s="46">
        <v>0</v>
      </c>
    </row>
    <row r="641" spans="1:23" s="27" customFormat="1" ht="24.75" hidden="1" customHeight="1">
      <c r="A641" s="16">
        <v>69</v>
      </c>
      <c r="B641" s="7" t="s">
        <v>1047</v>
      </c>
      <c r="C641" s="40">
        <f t="shared" si="58"/>
        <v>2884072.22</v>
      </c>
      <c r="D641" s="47" t="s">
        <v>1434</v>
      </c>
      <c r="E641" s="46">
        <v>102949.1</v>
      </c>
      <c r="F641" s="46">
        <v>0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8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0</v>
      </c>
      <c r="R641" s="46">
        <v>2652.16</v>
      </c>
      <c r="S641" s="46">
        <v>2781123.12</v>
      </c>
      <c r="T641" s="48">
        <v>0</v>
      </c>
      <c r="U641" s="48">
        <v>0</v>
      </c>
      <c r="V641" s="46">
        <v>0</v>
      </c>
      <c r="W641" s="46">
        <v>0</v>
      </c>
    </row>
    <row r="642" spans="1:23" s="27" customFormat="1" ht="24.75" hidden="1" customHeight="1">
      <c r="A642" s="16">
        <v>70</v>
      </c>
      <c r="B642" s="7" t="s">
        <v>1048</v>
      </c>
      <c r="C642" s="40">
        <f t="shared" si="58"/>
        <v>2884751.38</v>
      </c>
      <c r="D642" s="47" t="s">
        <v>1434</v>
      </c>
      <c r="E642" s="46">
        <v>103964.56</v>
      </c>
      <c r="F642" s="46">
        <v>0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8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2652.16</v>
      </c>
      <c r="S642" s="46">
        <v>2780786.82</v>
      </c>
      <c r="T642" s="48">
        <v>0</v>
      </c>
      <c r="U642" s="48">
        <v>0</v>
      </c>
      <c r="V642" s="46">
        <v>0</v>
      </c>
      <c r="W642" s="46">
        <v>0</v>
      </c>
    </row>
    <row r="643" spans="1:23" s="27" customFormat="1" ht="24.75" hidden="1" customHeight="1">
      <c r="A643" s="16">
        <v>71</v>
      </c>
      <c r="B643" s="7" t="s">
        <v>1049</v>
      </c>
      <c r="C643" s="40">
        <f t="shared" si="58"/>
        <v>4078233.94</v>
      </c>
      <c r="D643" s="47" t="s">
        <v>1434</v>
      </c>
      <c r="E643" s="46">
        <v>111451.26</v>
      </c>
      <c r="F643" s="46">
        <v>0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8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0</v>
      </c>
      <c r="R643" s="46">
        <v>4157.32</v>
      </c>
      <c r="S643" s="46">
        <v>3966782.68</v>
      </c>
      <c r="T643" s="48">
        <v>0</v>
      </c>
      <c r="U643" s="48">
        <v>0</v>
      </c>
      <c r="V643" s="46">
        <v>0</v>
      </c>
      <c r="W643" s="46">
        <v>0</v>
      </c>
    </row>
    <row r="644" spans="1:23" s="27" customFormat="1" ht="24.75" hidden="1" customHeight="1">
      <c r="A644" s="16">
        <v>72</v>
      </c>
      <c r="B644" s="7" t="s">
        <v>1050</v>
      </c>
      <c r="C644" s="40">
        <f t="shared" si="58"/>
        <v>3861740.12</v>
      </c>
      <c r="D644" s="47" t="s">
        <v>1434</v>
      </c>
      <c r="E644" s="46">
        <v>104026.3</v>
      </c>
      <c r="F644" s="46">
        <v>0</v>
      </c>
      <c r="G644" s="46">
        <v>0</v>
      </c>
      <c r="H644" s="46">
        <v>0</v>
      </c>
      <c r="I644" s="46">
        <v>0</v>
      </c>
      <c r="J644" s="46">
        <v>0</v>
      </c>
      <c r="K644" s="46">
        <v>0</v>
      </c>
      <c r="L644" s="8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6">
        <v>2652.16</v>
      </c>
      <c r="S644" s="46">
        <v>3757713.82</v>
      </c>
      <c r="T644" s="48">
        <v>0</v>
      </c>
      <c r="U644" s="48">
        <v>0</v>
      </c>
      <c r="V644" s="46">
        <v>0</v>
      </c>
      <c r="W644" s="46">
        <v>0</v>
      </c>
    </row>
    <row r="645" spans="1:23" s="27" customFormat="1" ht="24.75" hidden="1" customHeight="1">
      <c r="A645" s="16">
        <v>73</v>
      </c>
      <c r="B645" s="7" t="s">
        <v>1490</v>
      </c>
      <c r="C645" s="40">
        <f t="shared" si="58"/>
        <v>102825.63</v>
      </c>
      <c r="D645" s="47" t="s">
        <v>1434</v>
      </c>
      <c r="E645" s="46">
        <v>102825.63</v>
      </c>
      <c r="F645" s="46">
        <v>0</v>
      </c>
      <c r="G645" s="46">
        <v>0</v>
      </c>
      <c r="H645" s="46">
        <v>0</v>
      </c>
      <c r="I645" s="46">
        <v>0</v>
      </c>
      <c r="J645" s="46">
        <v>0</v>
      </c>
      <c r="K645" s="46">
        <v>0</v>
      </c>
      <c r="L645" s="8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8">
        <v>0</v>
      </c>
      <c r="U645" s="48">
        <v>0</v>
      </c>
      <c r="V645" s="46">
        <v>0</v>
      </c>
      <c r="W645" s="46">
        <v>0</v>
      </c>
    </row>
    <row r="646" spans="1:23" s="27" customFormat="1" ht="24.75" hidden="1" customHeight="1">
      <c r="A646" s="16">
        <v>74</v>
      </c>
      <c r="B646" s="7" t="s">
        <v>1133</v>
      </c>
      <c r="C646" s="40">
        <f t="shared" si="58"/>
        <v>8886937.8100000005</v>
      </c>
      <c r="D646" s="47" t="s">
        <v>1434</v>
      </c>
      <c r="E646" s="46">
        <v>0</v>
      </c>
      <c r="F646" s="46">
        <v>0</v>
      </c>
      <c r="G646" s="46">
        <v>0</v>
      </c>
      <c r="H646" s="46">
        <v>4451529.68</v>
      </c>
      <c r="I646" s="46">
        <v>2225764.84</v>
      </c>
      <c r="J646" s="46">
        <v>2209643.29</v>
      </c>
      <c r="K646" s="46">
        <v>0</v>
      </c>
      <c r="L646" s="8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8">
        <v>0</v>
      </c>
      <c r="U646" s="48">
        <v>0</v>
      </c>
      <c r="V646" s="46">
        <v>0</v>
      </c>
      <c r="W646" s="46">
        <v>0</v>
      </c>
    </row>
    <row r="647" spans="1:23" s="27" customFormat="1" ht="24.75" hidden="1" customHeight="1">
      <c r="A647" s="16">
        <v>75</v>
      </c>
      <c r="B647" s="7" t="s">
        <v>1062</v>
      </c>
      <c r="C647" s="40">
        <f t="shared" si="58"/>
        <v>23070028.609999999</v>
      </c>
      <c r="D647" s="47" t="s">
        <v>1434</v>
      </c>
      <c r="E647" s="46">
        <v>0</v>
      </c>
      <c r="F647" s="46">
        <v>2423305.44</v>
      </c>
      <c r="G647" s="46">
        <v>2410564.86</v>
      </c>
      <c r="H647" s="46">
        <v>1838685.91</v>
      </c>
      <c r="I647" s="46">
        <v>1329798.01</v>
      </c>
      <c r="J647" s="46">
        <v>1655250.1</v>
      </c>
      <c r="K647" s="46">
        <v>0</v>
      </c>
      <c r="L647" s="8">
        <v>0</v>
      </c>
      <c r="M647" s="46">
        <v>0</v>
      </c>
      <c r="N647" s="46">
        <v>1675.8</v>
      </c>
      <c r="O647" s="46">
        <v>8739357.9399999995</v>
      </c>
      <c r="P647" s="46">
        <v>0</v>
      </c>
      <c r="Q647" s="46">
        <v>0</v>
      </c>
      <c r="R647" s="46">
        <v>4129.2</v>
      </c>
      <c r="S647" s="46">
        <v>4673066.3499999996</v>
      </c>
      <c r="T647" s="48">
        <v>0</v>
      </c>
      <c r="U647" s="48">
        <v>0</v>
      </c>
      <c r="V647" s="46">
        <v>0</v>
      </c>
      <c r="W647" s="46">
        <v>0</v>
      </c>
    </row>
    <row r="648" spans="1:23" s="27" customFormat="1" ht="24.75" hidden="1" customHeight="1">
      <c r="A648" s="16">
        <v>76</v>
      </c>
      <c r="B648" s="7" t="s">
        <v>1063</v>
      </c>
      <c r="C648" s="40">
        <f t="shared" si="58"/>
        <v>10671345.34</v>
      </c>
      <c r="D648" s="47" t="s">
        <v>1434</v>
      </c>
      <c r="E648" s="46">
        <v>0</v>
      </c>
      <c r="F648" s="46">
        <v>0</v>
      </c>
      <c r="G648" s="46">
        <v>0</v>
      </c>
      <c r="H648" s="46">
        <v>0</v>
      </c>
      <c r="I648" s="46">
        <v>0</v>
      </c>
      <c r="J648" s="46">
        <v>0</v>
      </c>
      <c r="K648" s="46">
        <v>0</v>
      </c>
      <c r="L648" s="8">
        <v>0</v>
      </c>
      <c r="M648" s="46">
        <v>0</v>
      </c>
      <c r="N648" s="46">
        <v>1309.44</v>
      </c>
      <c r="O648" s="46">
        <v>6817450</v>
      </c>
      <c r="P648" s="46">
        <v>0</v>
      </c>
      <c r="Q648" s="46">
        <v>0</v>
      </c>
      <c r="R648" s="46">
        <v>3254.52</v>
      </c>
      <c r="S648" s="46">
        <v>3853895.34</v>
      </c>
      <c r="T648" s="48">
        <v>0</v>
      </c>
      <c r="U648" s="48">
        <v>0</v>
      </c>
      <c r="V648" s="46">
        <v>0</v>
      </c>
      <c r="W648" s="46">
        <v>0</v>
      </c>
    </row>
    <row r="649" spans="1:23" s="27" customFormat="1" ht="24.75" hidden="1" customHeight="1">
      <c r="A649" s="16">
        <v>77</v>
      </c>
      <c r="B649" s="7" t="s">
        <v>1064</v>
      </c>
      <c r="C649" s="40">
        <f t="shared" si="58"/>
        <v>19248860.579999998</v>
      </c>
      <c r="D649" s="47" t="s">
        <v>1434</v>
      </c>
      <c r="E649" s="46">
        <v>0</v>
      </c>
      <c r="F649" s="46">
        <v>1724220.72</v>
      </c>
      <c r="G649" s="46">
        <v>854635.77</v>
      </c>
      <c r="H649" s="46">
        <v>1329539.1099999999</v>
      </c>
      <c r="I649" s="46">
        <v>921997.49</v>
      </c>
      <c r="J649" s="46">
        <v>1506345.81</v>
      </c>
      <c r="K649" s="46">
        <v>0</v>
      </c>
      <c r="L649" s="8">
        <v>0</v>
      </c>
      <c r="M649" s="46">
        <v>0</v>
      </c>
      <c r="N649" s="46">
        <v>1020</v>
      </c>
      <c r="O649" s="46">
        <v>5749197.1799999997</v>
      </c>
      <c r="P649" s="46">
        <v>969.4</v>
      </c>
      <c r="Q649" s="46">
        <v>4005758.98</v>
      </c>
      <c r="R649" s="46">
        <v>2652.16</v>
      </c>
      <c r="S649" s="46">
        <v>3157165.52</v>
      </c>
      <c r="T649" s="48">
        <v>0</v>
      </c>
      <c r="U649" s="48">
        <v>0</v>
      </c>
      <c r="V649" s="46">
        <v>0</v>
      </c>
      <c r="W649" s="46">
        <v>0</v>
      </c>
    </row>
    <row r="650" spans="1:23" s="27" customFormat="1" ht="24.75" hidden="1" customHeight="1">
      <c r="A650" s="16">
        <v>78</v>
      </c>
      <c r="B650" s="7" t="s">
        <v>1065</v>
      </c>
      <c r="C650" s="40">
        <f t="shared" si="58"/>
        <v>17861357.460000001</v>
      </c>
      <c r="D650" s="47" t="s">
        <v>1434</v>
      </c>
      <c r="E650" s="46">
        <v>0</v>
      </c>
      <c r="F650" s="46">
        <v>2247767.9</v>
      </c>
      <c r="G650" s="46">
        <v>0</v>
      </c>
      <c r="H650" s="46">
        <v>1073851.22</v>
      </c>
      <c r="I650" s="46">
        <v>590631.4</v>
      </c>
      <c r="J650" s="46">
        <v>1564468.86</v>
      </c>
      <c r="K650" s="46">
        <v>0</v>
      </c>
      <c r="L650" s="8">
        <v>0</v>
      </c>
      <c r="M650" s="46">
        <v>0</v>
      </c>
      <c r="N650" s="46">
        <v>1360.42</v>
      </c>
      <c r="O650" s="46">
        <v>7851386.0599999996</v>
      </c>
      <c r="P650" s="46">
        <v>0</v>
      </c>
      <c r="Q650" s="46">
        <v>0</v>
      </c>
      <c r="R650" s="46">
        <v>3449.7</v>
      </c>
      <c r="S650" s="46">
        <v>4533252.0199999996</v>
      </c>
      <c r="T650" s="48">
        <v>0</v>
      </c>
      <c r="U650" s="48">
        <v>0</v>
      </c>
      <c r="V650" s="46">
        <v>0</v>
      </c>
      <c r="W650" s="46">
        <v>0</v>
      </c>
    </row>
    <row r="651" spans="1:23" s="18" customFormat="1" ht="24.75" hidden="1" customHeight="1">
      <c r="A651" s="137" t="s">
        <v>102</v>
      </c>
      <c r="B651" s="137"/>
      <c r="C651" s="44">
        <f>ROUND(SUM(D651+E651+F651+G651+H651+I651+J651+K651+M651+O651+Q651+S651+U651+W651),2)</f>
        <v>179935773.90000001</v>
      </c>
      <c r="D651" s="77">
        <f t="shared" ref="D651:W651" si="59">ROUND(SUM(D628:D650),2)</f>
        <v>0</v>
      </c>
      <c r="E651" s="77">
        <f t="shared" si="59"/>
        <v>1336161.73</v>
      </c>
      <c r="F651" s="77">
        <f t="shared" si="59"/>
        <v>17242861.030000001</v>
      </c>
      <c r="G651" s="77">
        <f t="shared" si="59"/>
        <v>9629210.0999999996</v>
      </c>
      <c r="H651" s="77">
        <f t="shared" si="59"/>
        <v>15001315.99</v>
      </c>
      <c r="I651" s="77">
        <f t="shared" si="59"/>
        <v>8422583.4299999997</v>
      </c>
      <c r="J651" s="77">
        <f t="shared" si="59"/>
        <v>8646013.2300000004</v>
      </c>
      <c r="K651" s="77">
        <f t="shared" si="59"/>
        <v>0</v>
      </c>
      <c r="L651" s="66">
        <f t="shared" si="59"/>
        <v>18</v>
      </c>
      <c r="M651" s="77">
        <f t="shared" si="59"/>
        <v>39177516.82</v>
      </c>
      <c r="N651" s="77">
        <f t="shared" si="59"/>
        <v>5365.66</v>
      </c>
      <c r="O651" s="77">
        <f t="shared" si="59"/>
        <v>29157391.18</v>
      </c>
      <c r="P651" s="77">
        <f t="shared" si="59"/>
        <v>6125.7</v>
      </c>
      <c r="Q651" s="77">
        <f t="shared" si="59"/>
        <v>16122253.439999999</v>
      </c>
      <c r="R651" s="77">
        <f t="shared" si="59"/>
        <v>30893.34</v>
      </c>
      <c r="S651" s="77">
        <f t="shared" si="59"/>
        <v>35200466.950000003</v>
      </c>
      <c r="T651" s="77">
        <f t="shared" si="59"/>
        <v>0</v>
      </c>
      <c r="U651" s="77">
        <f t="shared" si="59"/>
        <v>0</v>
      </c>
      <c r="V651" s="77">
        <f t="shared" si="59"/>
        <v>0</v>
      </c>
      <c r="W651" s="77">
        <f t="shared" si="59"/>
        <v>0</v>
      </c>
    </row>
    <row r="652" spans="1:23" s="18" customFormat="1" ht="24.75" hidden="1" customHeight="1">
      <c r="A652" s="152" t="s">
        <v>30</v>
      </c>
      <c r="B652" s="153"/>
      <c r="C652" s="154"/>
      <c r="D652" s="83"/>
      <c r="E652" s="46"/>
      <c r="F652" s="46"/>
      <c r="G652" s="46"/>
      <c r="H652" s="46"/>
      <c r="I652" s="46"/>
      <c r="J652" s="46"/>
      <c r="K652" s="46"/>
      <c r="L652" s="93"/>
      <c r="M652" s="46"/>
      <c r="N652" s="105"/>
      <c r="O652" s="46"/>
      <c r="P652" s="79"/>
      <c r="Q652" s="46"/>
      <c r="R652" s="105"/>
      <c r="S652" s="46"/>
      <c r="T652" s="46"/>
      <c r="U652" s="46"/>
      <c r="V652" s="79"/>
      <c r="W652" s="46"/>
    </row>
    <row r="653" spans="1:23" s="18" customFormat="1" ht="24.75" hidden="1" customHeight="1">
      <c r="A653" s="16">
        <v>79</v>
      </c>
      <c r="B653" s="7" t="s">
        <v>1396</v>
      </c>
      <c r="C653" s="40">
        <f t="shared" ref="C653:C662" si="60">ROUND(SUM(E653+F653+G653+H653+I653+J653+K653+M653+O653+Q653+S653+U653+W653),2)</f>
        <v>216884.18</v>
      </c>
      <c r="D653" s="47" t="s">
        <v>1434</v>
      </c>
      <c r="E653" s="46">
        <v>216884.18</v>
      </c>
      <c r="F653" s="46">
        <v>0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81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8">
        <v>0</v>
      </c>
    </row>
    <row r="654" spans="1:23" s="32" customFormat="1" ht="24.75" hidden="1" customHeight="1">
      <c r="A654" s="16">
        <v>80</v>
      </c>
      <c r="B654" s="123" t="s">
        <v>612</v>
      </c>
      <c r="C654" s="40">
        <f t="shared" si="60"/>
        <v>37757227.640000001</v>
      </c>
      <c r="D654" s="47" t="s">
        <v>1434</v>
      </c>
      <c r="E654" s="46">
        <v>0</v>
      </c>
      <c r="F654" s="46">
        <v>0</v>
      </c>
      <c r="G654" s="46">
        <v>13160132.27</v>
      </c>
      <c r="H654" s="46">
        <v>3391336.25</v>
      </c>
      <c r="I654" s="46">
        <v>1563336.92</v>
      </c>
      <c r="J654" s="46">
        <v>2905487.9400000004</v>
      </c>
      <c r="K654" s="46">
        <v>0</v>
      </c>
      <c r="L654" s="8">
        <v>0</v>
      </c>
      <c r="M654" s="46">
        <v>0</v>
      </c>
      <c r="N654" s="46">
        <v>1320</v>
      </c>
      <c r="O654" s="46">
        <v>6203202.7199999997</v>
      </c>
      <c r="P654" s="46">
        <v>2026.6</v>
      </c>
      <c r="Q654" s="46">
        <v>600241.37</v>
      </c>
      <c r="R654" s="46">
        <v>7987.06</v>
      </c>
      <c r="S654" s="46">
        <v>9933490.1699999999</v>
      </c>
      <c r="T654" s="46">
        <v>0</v>
      </c>
      <c r="U654" s="46">
        <v>0</v>
      </c>
      <c r="V654" s="46">
        <v>0</v>
      </c>
      <c r="W654" s="46">
        <v>0</v>
      </c>
    </row>
    <row r="655" spans="1:23" s="32" customFormat="1" ht="24.75" hidden="1" customHeight="1">
      <c r="A655" s="16">
        <v>81</v>
      </c>
      <c r="B655" s="123" t="s">
        <v>613</v>
      </c>
      <c r="C655" s="40">
        <f t="shared" si="60"/>
        <v>20291696.420000002</v>
      </c>
      <c r="D655" s="47" t="s">
        <v>1434</v>
      </c>
      <c r="E655" s="46">
        <v>0</v>
      </c>
      <c r="F655" s="46">
        <v>4073912.07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8">
        <v>0</v>
      </c>
      <c r="M655" s="46">
        <v>0</v>
      </c>
      <c r="N655" s="46">
        <v>1860</v>
      </c>
      <c r="O655" s="46">
        <v>8227350.7599999998</v>
      </c>
      <c r="P655" s="46">
        <v>1692.7</v>
      </c>
      <c r="Q655" s="46">
        <v>821965.8</v>
      </c>
      <c r="R655" s="46">
        <v>6011.4</v>
      </c>
      <c r="S655" s="46">
        <v>7168467.79</v>
      </c>
      <c r="T655" s="46">
        <v>0</v>
      </c>
      <c r="U655" s="46">
        <v>0</v>
      </c>
      <c r="V655" s="46">
        <v>0</v>
      </c>
      <c r="W655" s="48">
        <v>0</v>
      </c>
    </row>
    <row r="656" spans="1:23" s="32" customFormat="1" ht="24.75" hidden="1" customHeight="1">
      <c r="A656" s="16">
        <v>82</v>
      </c>
      <c r="B656" s="7" t="s">
        <v>616</v>
      </c>
      <c r="C656" s="40">
        <f t="shared" si="60"/>
        <v>84573.95</v>
      </c>
      <c r="D656" s="47" t="s">
        <v>1434</v>
      </c>
      <c r="E656" s="46">
        <v>84573.95</v>
      </c>
      <c r="F656" s="46">
        <v>0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8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46">
        <v>0</v>
      </c>
    </row>
    <row r="657" spans="1:23" s="25" customFormat="1" ht="24.75" hidden="1" customHeight="1">
      <c r="A657" s="16">
        <v>83</v>
      </c>
      <c r="B657" s="7" t="s">
        <v>617</v>
      </c>
      <c r="C657" s="40">
        <f t="shared" si="60"/>
        <v>712143.31</v>
      </c>
      <c r="D657" s="47" t="s">
        <v>1434</v>
      </c>
      <c r="E657" s="46">
        <v>712143.31</v>
      </c>
      <c r="F657" s="46">
        <v>0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8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0</v>
      </c>
    </row>
    <row r="658" spans="1:23" s="25" customFormat="1" ht="24.75" hidden="1" customHeight="1">
      <c r="A658" s="16">
        <v>84</v>
      </c>
      <c r="B658" s="7" t="s">
        <v>614</v>
      </c>
      <c r="C658" s="40">
        <f t="shared" si="60"/>
        <v>17990857.16</v>
      </c>
      <c r="D658" s="47" t="s">
        <v>1434</v>
      </c>
      <c r="E658" s="46">
        <v>0</v>
      </c>
      <c r="F658" s="46">
        <v>4982679.09</v>
      </c>
      <c r="G658" s="46">
        <v>4009006.52</v>
      </c>
      <c r="H658" s="46">
        <v>0</v>
      </c>
      <c r="I658" s="46">
        <v>0</v>
      </c>
      <c r="J658" s="46">
        <v>0</v>
      </c>
      <c r="K658" s="46">
        <v>0</v>
      </c>
      <c r="L658" s="8">
        <v>0</v>
      </c>
      <c r="M658" s="46">
        <v>0</v>
      </c>
      <c r="N658" s="46">
        <v>1720.9</v>
      </c>
      <c r="O658" s="46">
        <v>8134053.25</v>
      </c>
      <c r="P658" s="46">
        <v>1720.9</v>
      </c>
      <c r="Q658" s="46">
        <v>865118.3</v>
      </c>
      <c r="R658" s="46">
        <v>0</v>
      </c>
      <c r="S658" s="46">
        <v>0</v>
      </c>
      <c r="T658" s="46">
        <v>0</v>
      </c>
      <c r="U658" s="46">
        <v>0</v>
      </c>
      <c r="V658" s="46">
        <v>0</v>
      </c>
      <c r="W658" s="46">
        <v>0</v>
      </c>
    </row>
    <row r="659" spans="1:23" s="25" customFormat="1" ht="24.75" hidden="1" customHeight="1">
      <c r="A659" s="16">
        <v>85</v>
      </c>
      <c r="B659" s="7" t="s">
        <v>103</v>
      </c>
      <c r="C659" s="40">
        <f t="shared" si="60"/>
        <v>5128486.4400000004</v>
      </c>
      <c r="D659" s="47" t="s">
        <v>1434</v>
      </c>
      <c r="E659" s="46">
        <v>0</v>
      </c>
      <c r="F659" s="46">
        <v>1223398.8600000001</v>
      </c>
      <c r="G659" s="46">
        <v>2126021.34</v>
      </c>
      <c r="H659" s="46">
        <v>992113.03</v>
      </c>
      <c r="I659" s="46">
        <v>316023.34999999998</v>
      </c>
      <c r="J659" s="46">
        <v>470929.86</v>
      </c>
      <c r="K659" s="46">
        <v>0</v>
      </c>
      <c r="L659" s="8">
        <v>0</v>
      </c>
      <c r="M659" s="46">
        <v>0</v>
      </c>
      <c r="N659" s="46">
        <v>0</v>
      </c>
      <c r="O659" s="46">
        <v>0</v>
      </c>
      <c r="P659" s="46">
        <v>0</v>
      </c>
      <c r="Q659" s="46">
        <v>0</v>
      </c>
      <c r="R659" s="46">
        <v>0</v>
      </c>
      <c r="S659" s="46">
        <v>0</v>
      </c>
      <c r="T659" s="46">
        <v>0</v>
      </c>
      <c r="U659" s="46">
        <v>0</v>
      </c>
      <c r="V659" s="46">
        <v>0</v>
      </c>
      <c r="W659" s="46">
        <v>0</v>
      </c>
    </row>
    <row r="660" spans="1:23" s="25" customFormat="1" ht="24.75" hidden="1" customHeight="1">
      <c r="A660" s="16">
        <v>86</v>
      </c>
      <c r="B660" s="7" t="s">
        <v>1099</v>
      </c>
      <c r="C660" s="40">
        <f t="shared" si="60"/>
        <v>4000846.76</v>
      </c>
      <c r="D660" s="47" t="s">
        <v>1434</v>
      </c>
      <c r="E660" s="46">
        <v>0</v>
      </c>
      <c r="F660" s="46">
        <v>1425944.51</v>
      </c>
      <c r="G660" s="46">
        <v>2574902.25</v>
      </c>
      <c r="H660" s="46">
        <v>0</v>
      </c>
      <c r="I660" s="46">
        <v>0</v>
      </c>
      <c r="J660" s="46">
        <v>0</v>
      </c>
      <c r="K660" s="46">
        <v>0</v>
      </c>
      <c r="L660" s="8">
        <v>0</v>
      </c>
      <c r="M660" s="46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6">
        <v>0</v>
      </c>
      <c r="T660" s="46">
        <v>0</v>
      </c>
      <c r="U660" s="46">
        <v>0</v>
      </c>
      <c r="V660" s="46">
        <v>0</v>
      </c>
      <c r="W660" s="46">
        <v>0</v>
      </c>
    </row>
    <row r="661" spans="1:23" s="32" customFormat="1" ht="24.75" hidden="1" customHeight="1">
      <c r="A661" s="16">
        <v>87</v>
      </c>
      <c r="B661" s="7" t="s">
        <v>618</v>
      </c>
      <c r="C661" s="40">
        <f t="shared" si="60"/>
        <v>1042250.68</v>
      </c>
      <c r="D661" s="47" t="s">
        <v>1434</v>
      </c>
      <c r="E661" s="46">
        <v>184995.18</v>
      </c>
      <c r="F661" s="46">
        <v>857255.5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8">
        <v>0</v>
      </c>
      <c r="M661" s="46">
        <v>0</v>
      </c>
      <c r="N661" s="46">
        <v>0</v>
      </c>
      <c r="O661" s="46">
        <v>0</v>
      </c>
      <c r="P661" s="46">
        <v>0</v>
      </c>
      <c r="Q661" s="46">
        <v>0</v>
      </c>
      <c r="R661" s="46">
        <v>0</v>
      </c>
      <c r="S661" s="46">
        <v>0</v>
      </c>
      <c r="T661" s="46">
        <v>0</v>
      </c>
      <c r="U661" s="46">
        <v>0</v>
      </c>
      <c r="V661" s="46">
        <v>0</v>
      </c>
      <c r="W661" s="46">
        <v>0</v>
      </c>
    </row>
    <row r="662" spans="1:23" s="32" customFormat="1" ht="24.75" hidden="1" customHeight="1">
      <c r="A662" s="16">
        <v>88</v>
      </c>
      <c r="B662" s="7" t="s">
        <v>146</v>
      </c>
      <c r="C662" s="40">
        <f t="shared" si="60"/>
        <v>809019.45</v>
      </c>
      <c r="D662" s="47" t="s">
        <v>1434</v>
      </c>
      <c r="E662" s="46">
        <v>246741.04</v>
      </c>
      <c r="F662" s="46">
        <v>0</v>
      </c>
      <c r="G662" s="46">
        <v>0</v>
      </c>
      <c r="H662" s="46">
        <v>0</v>
      </c>
      <c r="I662" s="46">
        <v>0</v>
      </c>
      <c r="J662" s="46">
        <v>0</v>
      </c>
      <c r="K662" s="46">
        <v>0</v>
      </c>
      <c r="L662" s="8">
        <v>0</v>
      </c>
      <c r="M662" s="46">
        <v>0</v>
      </c>
      <c r="N662" s="46">
        <v>0</v>
      </c>
      <c r="O662" s="46">
        <v>0</v>
      </c>
      <c r="P662" s="46">
        <v>601</v>
      </c>
      <c r="Q662" s="46">
        <v>562278.41</v>
      </c>
      <c r="R662" s="46">
        <v>0</v>
      </c>
      <c r="S662" s="46">
        <v>0</v>
      </c>
      <c r="T662" s="46">
        <v>0</v>
      </c>
      <c r="U662" s="46">
        <v>0</v>
      </c>
      <c r="V662" s="46">
        <v>0</v>
      </c>
      <c r="W662" s="46">
        <v>0</v>
      </c>
    </row>
    <row r="663" spans="1:23" s="32" customFormat="1" ht="24.75" hidden="1" customHeight="1">
      <c r="A663" s="16">
        <v>89</v>
      </c>
      <c r="B663" s="7" t="s">
        <v>1433</v>
      </c>
      <c r="C663" s="40">
        <f>ROUND(SUM(D663+E663+F663+G663+H663+I663+J663+K663+M663+O663+Q663+S663+U663+W663),2)</f>
        <v>46372.82</v>
      </c>
      <c r="D663" s="47">
        <f>ROUND((F663+G663+H663+I663+J663+K663+M663+O663+Q663+S663+U663+W663)*0.0214,2)</f>
        <v>0</v>
      </c>
      <c r="E663" s="46">
        <v>46372.82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8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0</v>
      </c>
      <c r="R663" s="46">
        <v>0</v>
      </c>
      <c r="S663" s="46">
        <v>0</v>
      </c>
      <c r="T663" s="46">
        <v>0</v>
      </c>
      <c r="U663" s="46">
        <v>0</v>
      </c>
      <c r="V663" s="46">
        <v>0</v>
      </c>
      <c r="W663" s="46">
        <v>0</v>
      </c>
    </row>
    <row r="664" spans="1:23" s="32" customFormat="1" ht="24.75" hidden="1" customHeight="1">
      <c r="A664" s="16">
        <v>90</v>
      </c>
      <c r="B664" s="7" t="s">
        <v>619</v>
      </c>
      <c r="C664" s="40">
        <f t="shared" ref="C664:C674" si="61">ROUND(SUM(E664+F664+G664+H664+I664+J664+K664+M664+O664+Q664+S664+U664+W664),2)</f>
        <v>419339.21</v>
      </c>
      <c r="D664" s="47">
        <v>0</v>
      </c>
      <c r="E664" s="46">
        <v>419339.21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8">
        <v>0</v>
      </c>
      <c r="M664" s="46">
        <v>0</v>
      </c>
      <c r="N664" s="46">
        <v>0</v>
      </c>
      <c r="O664" s="46">
        <v>0</v>
      </c>
      <c r="P664" s="46">
        <v>0</v>
      </c>
      <c r="Q664" s="46">
        <v>0</v>
      </c>
      <c r="R664" s="46">
        <v>0</v>
      </c>
      <c r="S664" s="46">
        <v>0</v>
      </c>
      <c r="T664" s="46">
        <v>0</v>
      </c>
      <c r="U664" s="46">
        <v>0</v>
      </c>
      <c r="V664" s="46">
        <v>0</v>
      </c>
      <c r="W664" s="48">
        <v>0</v>
      </c>
    </row>
    <row r="665" spans="1:23" s="32" customFormat="1" ht="24.75" hidden="1" customHeight="1">
      <c r="A665" s="16">
        <v>91</v>
      </c>
      <c r="B665" s="7" t="s">
        <v>620</v>
      </c>
      <c r="C665" s="40">
        <f t="shared" si="61"/>
        <v>569343.4</v>
      </c>
      <c r="D665" s="47">
        <v>0</v>
      </c>
      <c r="E665" s="46">
        <v>569343.4</v>
      </c>
      <c r="F665" s="46">
        <v>0</v>
      </c>
      <c r="G665" s="46">
        <v>0</v>
      </c>
      <c r="H665" s="46">
        <v>0</v>
      </c>
      <c r="I665" s="46">
        <v>0</v>
      </c>
      <c r="J665" s="46">
        <v>0</v>
      </c>
      <c r="K665" s="46">
        <v>0</v>
      </c>
      <c r="L665" s="8">
        <v>0</v>
      </c>
      <c r="M665" s="46">
        <v>0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6">
        <v>0</v>
      </c>
      <c r="T665" s="46">
        <v>0</v>
      </c>
      <c r="U665" s="46">
        <v>0</v>
      </c>
      <c r="V665" s="46">
        <v>0</v>
      </c>
      <c r="W665" s="48">
        <v>0</v>
      </c>
    </row>
    <row r="666" spans="1:23" s="32" customFormat="1" ht="24.75" hidden="1" customHeight="1">
      <c r="A666" s="16">
        <v>92</v>
      </c>
      <c r="B666" s="7" t="s">
        <v>171</v>
      </c>
      <c r="C666" s="40">
        <f t="shared" si="61"/>
        <v>33929.22</v>
      </c>
      <c r="D666" s="47" t="s">
        <v>1434</v>
      </c>
      <c r="E666" s="46">
        <v>33929.22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8">
        <v>0</v>
      </c>
      <c r="M666" s="46">
        <v>0</v>
      </c>
      <c r="N666" s="46">
        <v>0</v>
      </c>
      <c r="O666" s="46">
        <v>0</v>
      </c>
      <c r="P666" s="46">
        <v>0</v>
      </c>
      <c r="Q666" s="46">
        <v>0</v>
      </c>
      <c r="R666" s="46">
        <v>0</v>
      </c>
      <c r="S666" s="46">
        <v>0</v>
      </c>
      <c r="T666" s="46">
        <v>0</v>
      </c>
      <c r="U666" s="46">
        <v>0</v>
      </c>
      <c r="V666" s="46">
        <v>0</v>
      </c>
      <c r="W666" s="48">
        <v>0</v>
      </c>
    </row>
    <row r="667" spans="1:23" s="32" customFormat="1" ht="24.75" hidden="1" customHeight="1">
      <c r="A667" s="16">
        <v>93</v>
      </c>
      <c r="B667" s="7" t="s">
        <v>621</v>
      </c>
      <c r="C667" s="40">
        <f t="shared" si="61"/>
        <v>1816280.5</v>
      </c>
      <c r="D667" s="47" t="s">
        <v>1434</v>
      </c>
      <c r="E667" s="46">
        <v>131491.62</v>
      </c>
      <c r="F667" s="46">
        <v>0</v>
      </c>
      <c r="G667" s="46">
        <v>0</v>
      </c>
      <c r="H667" s="46">
        <v>0</v>
      </c>
      <c r="I667" s="46">
        <v>0</v>
      </c>
      <c r="J667" s="46">
        <v>59283.83</v>
      </c>
      <c r="K667" s="46">
        <v>0</v>
      </c>
      <c r="L667" s="8">
        <v>0</v>
      </c>
      <c r="M667" s="46">
        <v>0</v>
      </c>
      <c r="N667" s="46">
        <v>280</v>
      </c>
      <c r="O667" s="46">
        <v>1625505.05</v>
      </c>
      <c r="P667" s="46">
        <v>0</v>
      </c>
      <c r="Q667" s="46">
        <v>0</v>
      </c>
      <c r="R667" s="46">
        <v>0</v>
      </c>
      <c r="S667" s="46">
        <v>0</v>
      </c>
      <c r="T667" s="46">
        <v>0</v>
      </c>
      <c r="U667" s="46">
        <v>0</v>
      </c>
      <c r="V667" s="46">
        <v>0</v>
      </c>
      <c r="W667" s="48">
        <v>0</v>
      </c>
    </row>
    <row r="668" spans="1:23" s="32" customFormat="1" ht="24.75" hidden="1" customHeight="1">
      <c r="A668" s="16">
        <v>94</v>
      </c>
      <c r="B668" s="7" t="s">
        <v>1100</v>
      </c>
      <c r="C668" s="40">
        <f t="shared" si="61"/>
        <v>2094647.61</v>
      </c>
      <c r="D668" s="47" t="s">
        <v>1434</v>
      </c>
      <c r="E668" s="46">
        <v>0</v>
      </c>
      <c r="F668" s="46">
        <v>0</v>
      </c>
      <c r="G668" s="46">
        <v>1544725.79</v>
      </c>
      <c r="H668" s="46">
        <v>0</v>
      </c>
      <c r="I668" s="46">
        <v>0</v>
      </c>
      <c r="J668" s="46">
        <v>549921.81999999995</v>
      </c>
      <c r="K668" s="46">
        <v>0</v>
      </c>
      <c r="L668" s="8"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v>0</v>
      </c>
      <c r="R668" s="46">
        <v>0</v>
      </c>
      <c r="S668" s="46">
        <v>0</v>
      </c>
      <c r="T668" s="46">
        <v>0</v>
      </c>
      <c r="U668" s="46">
        <v>0</v>
      </c>
      <c r="V668" s="46">
        <v>0</v>
      </c>
      <c r="W668" s="48">
        <v>0</v>
      </c>
    </row>
    <row r="669" spans="1:23" s="32" customFormat="1" ht="24.75" hidden="1" customHeight="1">
      <c r="A669" s="16">
        <v>95</v>
      </c>
      <c r="B669" s="7" t="s">
        <v>282</v>
      </c>
      <c r="C669" s="40">
        <f t="shared" si="61"/>
        <v>13096031.470000001</v>
      </c>
      <c r="D669" s="47" t="s">
        <v>1434</v>
      </c>
      <c r="E669" s="46">
        <v>71690.12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81">
        <v>6</v>
      </c>
      <c r="M669" s="46">
        <v>13024341.35</v>
      </c>
      <c r="N669" s="46">
        <v>0</v>
      </c>
      <c r="O669" s="46">
        <v>0</v>
      </c>
      <c r="P669" s="46">
        <v>0</v>
      </c>
      <c r="Q669" s="46">
        <v>0</v>
      </c>
      <c r="R669" s="46">
        <v>0</v>
      </c>
      <c r="S669" s="46">
        <v>0</v>
      </c>
      <c r="T669" s="46">
        <v>0</v>
      </c>
      <c r="U669" s="46">
        <v>0</v>
      </c>
      <c r="V669" s="46">
        <v>0</v>
      </c>
      <c r="W669" s="48">
        <v>0</v>
      </c>
    </row>
    <row r="670" spans="1:23" s="32" customFormat="1" ht="24.75" hidden="1" customHeight="1">
      <c r="A670" s="16">
        <v>96</v>
      </c>
      <c r="B670" s="7" t="s">
        <v>622</v>
      </c>
      <c r="C670" s="40">
        <f t="shared" si="61"/>
        <v>483327.66</v>
      </c>
      <c r="D670" s="47">
        <v>0</v>
      </c>
      <c r="E670" s="46">
        <v>483327.66</v>
      </c>
      <c r="F670" s="46">
        <v>0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8">
        <v>0</v>
      </c>
      <c r="M670" s="46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6">
        <v>0</v>
      </c>
      <c r="T670" s="46">
        <v>0</v>
      </c>
      <c r="U670" s="46">
        <v>0</v>
      </c>
      <c r="V670" s="46">
        <v>0</v>
      </c>
      <c r="W670" s="48">
        <v>0</v>
      </c>
    </row>
    <row r="671" spans="1:23" s="32" customFormat="1" ht="24.75" hidden="1" customHeight="1">
      <c r="A671" s="16">
        <v>97</v>
      </c>
      <c r="B671" s="7" t="s">
        <v>623</v>
      </c>
      <c r="C671" s="40">
        <f t="shared" si="61"/>
        <v>13343646.91</v>
      </c>
      <c r="D671" s="47" t="s">
        <v>1434</v>
      </c>
      <c r="E671" s="46">
        <v>309832.08</v>
      </c>
      <c r="F671" s="46">
        <v>0</v>
      </c>
      <c r="G671" s="46">
        <v>2770845.32</v>
      </c>
      <c r="H671" s="46">
        <v>0</v>
      </c>
      <c r="I671" s="46">
        <v>0</v>
      </c>
      <c r="J671" s="46">
        <v>0</v>
      </c>
      <c r="K671" s="46">
        <v>0</v>
      </c>
      <c r="L671" s="8">
        <v>0</v>
      </c>
      <c r="M671" s="46">
        <v>0</v>
      </c>
      <c r="N671" s="46">
        <v>800</v>
      </c>
      <c r="O671" s="46">
        <v>4050910.72</v>
      </c>
      <c r="P671" s="46">
        <v>0</v>
      </c>
      <c r="Q671" s="46">
        <v>0</v>
      </c>
      <c r="R671" s="46">
        <v>0</v>
      </c>
      <c r="S671" s="46">
        <v>0</v>
      </c>
      <c r="T671" s="46">
        <v>1285.95</v>
      </c>
      <c r="U671" s="46">
        <v>6212058.79</v>
      </c>
      <c r="V671" s="46">
        <v>0</v>
      </c>
      <c r="W671" s="48">
        <v>0</v>
      </c>
    </row>
    <row r="672" spans="1:23" s="32" customFormat="1" ht="24.75" hidden="1" customHeight="1">
      <c r="A672" s="16">
        <v>98</v>
      </c>
      <c r="B672" s="7" t="s">
        <v>283</v>
      </c>
      <c r="C672" s="40">
        <f t="shared" si="61"/>
        <v>69729.919999999998</v>
      </c>
      <c r="D672" s="47" t="s">
        <v>1434</v>
      </c>
      <c r="E672" s="46">
        <v>69729.919999999998</v>
      </c>
      <c r="F672" s="46">
        <v>0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81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  <c r="U672" s="46">
        <v>0</v>
      </c>
      <c r="V672" s="46">
        <v>0</v>
      </c>
      <c r="W672" s="48">
        <v>0</v>
      </c>
    </row>
    <row r="673" spans="1:23" s="32" customFormat="1" ht="24.75" hidden="1" customHeight="1">
      <c r="A673" s="16">
        <v>99</v>
      </c>
      <c r="B673" s="7" t="s">
        <v>1353</v>
      </c>
      <c r="C673" s="40">
        <f t="shared" si="61"/>
        <v>69299.22</v>
      </c>
      <c r="D673" s="47" t="s">
        <v>1434</v>
      </c>
      <c r="E673" s="46">
        <v>69299.22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8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0</v>
      </c>
      <c r="R673" s="46">
        <v>0</v>
      </c>
      <c r="S673" s="46">
        <v>0</v>
      </c>
      <c r="T673" s="46">
        <v>0</v>
      </c>
      <c r="U673" s="46">
        <v>0</v>
      </c>
      <c r="V673" s="46">
        <v>0</v>
      </c>
      <c r="W673" s="48">
        <v>0</v>
      </c>
    </row>
    <row r="674" spans="1:23" s="32" customFormat="1" ht="24.75" hidden="1" customHeight="1">
      <c r="A674" s="16">
        <v>100</v>
      </c>
      <c r="B674" s="7" t="s">
        <v>615</v>
      </c>
      <c r="C674" s="40">
        <f t="shared" si="61"/>
        <v>15732380.130000001</v>
      </c>
      <c r="D674" s="47" t="s">
        <v>1434</v>
      </c>
      <c r="E674" s="46">
        <v>0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8">
        <v>0</v>
      </c>
      <c r="M674" s="46">
        <v>0</v>
      </c>
      <c r="N674" s="46">
        <v>1800</v>
      </c>
      <c r="O674" s="46">
        <v>7866703.6399999997</v>
      </c>
      <c r="P674" s="46">
        <v>0</v>
      </c>
      <c r="Q674" s="46">
        <v>0</v>
      </c>
      <c r="R674" s="46">
        <v>7645.68</v>
      </c>
      <c r="S674" s="46">
        <v>7865676.4900000002</v>
      </c>
      <c r="T674" s="46">
        <v>0</v>
      </c>
      <c r="U674" s="46">
        <v>0</v>
      </c>
      <c r="V674" s="46">
        <v>0</v>
      </c>
      <c r="W674" s="48">
        <v>0</v>
      </c>
    </row>
    <row r="675" spans="1:23" s="18" customFormat="1" ht="24.75" hidden="1" customHeight="1">
      <c r="A675" s="165" t="s">
        <v>31</v>
      </c>
      <c r="B675" s="166"/>
      <c r="C675" s="44">
        <f>ROUND(SUM(D675+E675+F675+G675+H675+I675+J675+K675+M675+O675+Q675+S675+U675+W675),2)</f>
        <v>135808314.06</v>
      </c>
      <c r="D675" s="77">
        <f t="shared" ref="D675:W675" si="62">ROUND(SUM(D653:D674),2)</f>
        <v>0</v>
      </c>
      <c r="E675" s="77">
        <f t="shared" si="62"/>
        <v>3649692.93</v>
      </c>
      <c r="F675" s="77">
        <f t="shared" si="62"/>
        <v>12563190.029999999</v>
      </c>
      <c r="G675" s="77">
        <f t="shared" si="62"/>
        <v>26185633.489999998</v>
      </c>
      <c r="H675" s="77">
        <f t="shared" si="62"/>
        <v>4383449.28</v>
      </c>
      <c r="I675" s="77">
        <f t="shared" si="62"/>
        <v>1879360.27</v>
      </c>
      <c r="J675" s="77">
        <f t="shared" si="62"/>
        <v>3985623.45</v>
      </c>
      <c r="K675" s="77">
        <f t="shared" si="62"/>
        <v>0</v>
      </c>
      <c r="L675" s="66">
        <f t="shared" si="62"/>
        <v>6</v>
      </c>
      <c r="M675" s="77">
        <f t="shared" si="62"/>
        <v>13024341.35</v>
      </c>
      <c r="N675" s="77">
        <f t="shared" si="62"/>
        <v>7780.9</v>
      </c>
      <c r="O675" s="77">
        <f t="shared" si="62"/>
        <v>36107726.140000001</v>
      </c>
      <c r="P675" s="77">
        <f t="shared" si="62"/>
        <v>6041.2</v>
      </c>
      <c r="Q675" s="77">
        <f t="shared" si="62"/>
        <v>2849603.88</v>
      </c>
      <c r="R675" s="77">
        <f t="shared" si="62"/>
        <v>21644.14</v>
      </c>
      <c r="S675" s="77">
        <f t="shared" si="62"/>
        <v>24967634.449999999</v>
      </c>
      <c r="T675" s="77">
        <f t="shared" si="62"/>
        <v>1285.95</v>
      </c>
      <c r="U675" s="77">
        <f t="shared" si="62"/>
        <v>6212058.79</v>
      </c>
      <c r="V675" s="77">
        <f t="shared" si="62"/>
        <v>0</v>
      </c>
      <c r="W675" s="77">
        <f t="shared" si="62"/>
        <v>0</v>
      </c>
    </row>
    <row r="676" spans="1:23" s="18" customFormat="1" ht="24.75" hidden="1" customHeight="1">
      <c r="A676" s="152" t="s">
        <v>35</v>
      </c>
      <c r="B676" s="153"/>
      <c r="C676" s="154"/>
      <c r="D676" s="83"/>
      <c r="E676" s="46"/>
      <c r="F676" s="46"/>
      <c r="G676" s="46"/>
      <c r="H676" s="46"/>
      <c r="I676" s="46"/>
      <c r="J676" s="46"/>
      <c r="K676" s="46"/>
      <c r="L676" s="93"/>
      <c r="M676" s="46"/>
      <c r="N676" s="105"/>
      <c r="O676" s="46"/>
      <c r="P676" s="105"/>
      <c r="Q676" s="46"/>
      <c r="R676" s="105"/>
      <c r="S676" s="46"/>
      <c r="T676" s="46"/>
      <c r="U676" s="46"/>
      <c r="V676" s="105"/>
      <c r="W676" s="46"/>
    </row>
    <row r="677" spans="1:23" s="18" customFormat="1" ht="24.75" hidden="1" customHeight="1">
      <c r="A677" s="16">
        <v>101</v>
      </c>
      <c r="B677" s="7" t="s">
        <v>1362</v>
      </c>
      <c r="C677" s="40">
        <f t="shared" ref="C677:C708" si="63">ROUND(SUM(D677+E677+F677+G677+H677+I677+J677+K677+M677+O677+Q677+S677+U677+W677),2)</f>
        <v>3893365.2</v>
      </c>
      <c r="D677" s="47">
        <v>79213.73</v>
      </c>
      <c r="E677" s="46">
        <v>50450.58</v>
      </c>
      <c r="F677" s="46">
        <v>0</v>
      </c>
      <c r="G677" s="46">
        <v>0</v>
      </c>
      <c r="H677" s="46">
        <v>0</v>
      </c>
      <c r="I677" s="46">
        <v>0</v>
      </c>
      <c r="J677" s="46">
        <v>0</v>
      </c>
      <c r="K677" s="46">
        <v>0</v>
      </c>
      <c r="L677" s="8">
        <v>2</v>
      </c>
      <c r="M677" s="46">
        <v>3763700.89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  <c r="U677" s="46">
        <v>0</v>
      </c>
      <c r="V677" s="46">
        <v>0</v>
      </c>
      <c r="W677" s="46">
        <v>0</v>
      </c>
    </row>
    <row r="678" spans="1:23" s="18" customFormat="1" ht="24.75" hidden="1" customHeight="1">
      <c r="A678" s="16">
        <v>102</v>
      </c>
      <c r="B678" s="7" t="s">
        <v>1361</v>
      </c>
      <c r="C678" s="40">
        <f t="shared" si="63"/>
        <v>3866320.98</v>
      </c>
      <c r="D678" s="47">
        <v>78741.210000000006</v>
      </c>
      <c r="E678" s="46">
        <v>48591.98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8">
        <v>2</v>
      </c>
      <c r="M678" s="46">
        <v>3738987.79</v>
      </c>
      <c r="N678" s="46">
        <v>0</v>
      </c>
      <c r="O678" s="46">
        <v>0</v>
      </c>
      <c r="P678" s="46">
        <v>0</v>
      </c>
      <c r="Q678" s="46">
        <v>0</v>
      </c>
      <c r="R678" s="46">
        <v>0</v>
      </c>
      <c r="S678" s="46">
        <v>0</v>
      </c>
      <c r="T678" s="46">
        <v>0</v>
      </c>
      <c r="U678" s="46">
        <v>0</v>
      </c>
      <c r="V678" s="46">
        <v>0</v>
      </c>
      <c r="W678" s="46">
        <v>0</v>
      </c>
    </row>
    <row r="679" spans="1:23" s="18" customFormat="1" ht="24.75" hidden="1" customHeight="1">
      <c r="A679" s="16">
        <v>103</v>
      </c>
      <c r="B679" s="7" t="s">
        <v>1360</v>
      </c>
      <c r="C679" s="40">
        <f t="shared" si="63"/>
        <v>3899341.13</v>
      </c>
      <c r="D679" s="47">
        <v>79363</v>
      </c>
      <c r="E679" s="46">
        <v>49265.91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8">
        <v>2</v>
      </c>
      <c r="M679" s="46">
        <v>3770712.22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</row>
    <row r="680" spans="1:23" s="18" customFormat="1" ht="24.75" hidden="1" customHeight="1">
      <c r="A680" s="16">
        <v>104</v>
      </c>
      <c r="B680" s="7" t="s">
        <v>1110</v>
      </c>
      <c r="C680" s="40">
        <f t="shared" si="63"/>
        <v>6226200.9299999997</v>
      </c>
      <c r="D680" s="47">
        <v>117717.02</v>
      </c>
      <c r="E680" s="46">
        <v>518564.9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8">
        <v>3</v>
      </c>
      <c r="M680" s="46">
        <v>5589919.0099999998</v>
      </c>
      <c r="N680" s="46">
        <v>0</v>
      </c>
      <c r="O680" s="46">
        <v>0</v>
      </c>
      <c r="P680" s="46">
        <v>0</v>
      </c>
      <c r="Q680" s="46">
        <v>0</v>
      </c>
      <c r="R680" s="46">
        <v>0</v>
      </c>
      <c r="S680" s="46">
        <v>0</v>
      </c>
      <c r="T680" s="46">
        <v>0</v>
      </c>
      <c r="U680" s="46">
        <v>0</v>
      </c>
      <c r="V680" s="46">
        <v>0</v>
      </c>
      <c r="W680" s="46">
        <v>0</v>
      </c>
    </row>
    <row r="681" spans="1:23" s="18" customFormat="1" ht="24.75" hidden="1" customHeight="1">
      <c r="A681" s="16">
        <v>105</v>
      </c>
      <c r="B681" s="7" t="s">
        <v>1359</v>
      </c>
      <c r="C681" s="40">
        <f t="shared" si="63"/>
        <v>3907548.25</v>
      </c>
      <c r="D681" s="47">
        <v>79551.05</v>
      </c>
      <c r="E681" s="46">
        <v>48452.26</v>
      </c>
      <c r="F681" s="46">
        <v>0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8">
        <v>2</v>
      </c>
      <c r="M681" s="46">
        <v>3779544.94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</row>
    <row r="682" spans="1:23" s="18" customFormat="1" ht="24.75" hidden="1" customHeight="1">
      <c r="A682" s="16">
        <v>106</v>
      </c>
      <c r="B682" s="7" t="s">
        <v>1358</v>
      </c>
      <c r="C682" s="40">
        <f t="shared" si="63"/>
        <v>5798591.29</v>
      </c>
      <c r="D682" s="47">
        <v>118444.31</v>
      </c>
      <c r="E682" s="46">
        <v>52279.83</v>
      </c>
      <c r="F682" s="46">
        <v>0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8">
        <v>3</v>
      </c>
      <c r="M682" s="46">
        <v>5627867.1500000004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  <c r="U682" s="46">
        <v>0</v>
      </c>
      <c r="V682" s="46">
        <v>0</v>
      </c>
      <c r="W682" s="46">
        <v>0</v>
      </c>
    </row>
    <row r="683" spans="1:23" s="18" customFormat="1" ht="24.75" hidden="1" customHeight="1">
      <c r="A683" s="16">
        <v>107</v>
      </c>
      <c r="B683" s="7" t="s">
        <v>1357</v>
      </c>
      <c r="C683" s="40">
        <f t="shared" si="63"/>
        <v>3894789.54</v>
      </c>
      <c r="D683" s="47">
        <v>79280.320000000007</v>
      </c>
      <c r="E683" s="46">
        <v>48697.65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</v>
      </c>
      <c r="L683" s="8">
        <v>2</v>
      </c>
      <c r="M683" s="46">
        <v>3766811.57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  <c r="U683" s="46">
        <v>0</v>
      </c>
      <c r="V683" s="46">
        <v>0</v>
      </c>
      <c r="W683" s="46">
        <v>0</v>
      </c>
    </row>
    <row r="684" spans="1:23" s="18" customFormat="1" ht="24.75" hidden="1" customHeight="1">
      <c r="A684" s="16">
        <v>108</v>
      </c>
      <c r="B684" s="7" t="s">
        <v>1356</v>
      </c>
      <c r="C684" s="40">
        <f t="shared" si="63"/>
        <v>3893483.22</v>
      </c>
      <c r="D684" s="47">
        <v>79252.73</v>
      </c>
      <c r="E684" s="46">
        <v>48697.65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8">
        <v>2</v>
      </c>
      <c r="M684" s="46">
        <v>3765532.84</v>
      </c>
      <c r="N684" s="46">
        <v>0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  <c r="U684" s="46">
        <v>0</v>
      </c>
      <c r="V684" s="46">
        <v>0</v>
      </c>
      <c r="W684" s="46">
        <v>0</v>
      </c>
    </row>
    <row r="685" spans="1:23" s="18" customFormat="1" ht="24.75" hidden="1" customHeight="1">
      <c r="A685" s="16">
        <v>109</v>
      </c>
      <c r="B685" s="7" t="s">
        <v>1355</v>
      </c>
      <c r="C685" s="40">
        <f t="shared" si="63"/>
        <v>3870696.68</v>
      </c>
      <c r="D685" s="47">
        <v>78777.72</v>
      </c>
      <c r="E685" s="46">
        <v>48697.65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8">
        <v>2</v>
      </c>
      <c r="M685" s="46">
        <v>3743221.31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6">
        <v>0</v>
      </c>
      <c r="T685" s="46">
        <v>0</v>
      </c>
      <c r="U685" s="46">
        <v>0</v>
      </c>
      <c r="V685" s="46">
        <v>0</v>
      </c>
      <c r="W685" s="46">
        <v>0</v>
      </c>
    </row>
    <row r="686" spans="1:23" s="18" customFormat="1" ht="24.75" hidden="1" customHeight="1">
      <c r="A686" s="16">
        <v>110</v>
      </c>
      <c r="B686" s="7" t="s">
        <v>1215</v>
      </c>
      <c r="C686" s="40">
        <f t="shared" si="63"/>
        <v>597492.73</v>
      </c>
      <c r="D686" s="47">
        <v>12398.15</v>
      </c>
      <c r="E686" s="46">
        <v>0</v>
      </c>
      <c r="F686" s="46">
        <v>585094.57999999996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8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6">
        <v>0</v>
      </c>
      <c r="S686" s="46">
        <v>0</v>
      </c>
      <c r="T686" s="46">
        <v>0</v>
      </c>
      <c r="U686" s="46">
        <v>0</v>
      </c>
      <c r="V686" s="46">
        <v>0</v>
      </c>
      <c r="W686" s="46">
        <v>0</v>
      </c>
    </row>
    <row r="687" spans="1:23" s="27" customFormat="1" ht="24.75" hidden="1" customHeight="1">
      <c r="A687" s="16">
        <v>111</v>
      </c>
      <c r="B687" s="7" t="s">
        <v>849</v>
      </c>
      <c r="C687" s="40">
        <f t="shared" si="63"/>
        <v>3890121.18</v>
      </c>
      <c r="D687" s="47">
        <v>79137.070000000007</v>
      </c>
      <c r="E687" s="46">
        <v>50883.82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8">
        <v>2</v>
      </c>
      <c r="M687" s="46">
        <v>3760100.29</v>
      </c>
      <c r="N687" s="46">
        <v>0</v>
      </c>
      <c r="O687" s="46">
        <v>0</v>
      </c>
      <c r="P687" s="46">
        <v>0</v>
      </c>
      <c r="Q687" s="46">
        <v>0</v>
      </c>
      <c r="R687" s="46">
        <v>0</v>
      </c>
      <c r="S687" s="46">
        <v>0</v>
      </c>
      <c r="T687" s="46">
        <v>0</v>
      </c>
      <c r="U687" s="46">
        <v>0</v>
      </c>
      <c r="V687" s="46">
        <v>0</v>
      </c>
      <c r="W687" s="46">
        <v>0</v>
      </c>
    </row>
    <row r="688" spans="1:23" s="27" customFormat="1" ht="24.75" hidden="1" customHeight="1">
      <c r="A688" s="16">
        <v>112</v>
      </c>
      <c r="B688" s="7" t="s">
        <v>850</v>
      </c>
      <c r="C688" s="40">
        <f t="shared" si="63"/>
        <v>3878825.69</v>
      </c>
      <c r="D688" s="47">
        <v>78944.649999999994</v>
      </c>
      <c r="E688" s="46">
        <v>48818.58</v>
      </c>
      <c r="F688" s="46">
        <v>0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8">
        <v>2</v>
      </c>
      <c r="M688" s="46">
        <v>3751062.46</v>
      </c>
      <c r="N688" s="46">
        <v>0</v>
      </c>
      <c r="O688" s="46">
        <v>0</v>
      </c>
      <c r="P688" s="46">
        <v>0</v>
      </c>
      <c r="Q688" s="46">
        <v>0</v>
      </c>
      <c r="R688" s="46">
        <v>0</v>
      </c>
      <c r="S688" s="46">
        <v>0</v>
      </c>
      <c r="T688" s="46">
        <v>0</v>
      </c>
      <c r="U688" s="46">
        <v>0</v>
      </c>
      <c r="V688" s="46">
        <v>0</v>
      </c>
      <c r="W688" s="46">
        <v>0</v>
      </c>
    </row>
    <row r="689" spans="1:23" s="27" customFormat="1" ht="24.75" hidden="1" customHeight="1">
      <c r="A689" s="16">
        <v>113</v>
      </c>
      <c r="B689" s="7" t="s">
        <v>851</v>
      </c>
      <c r="C689" s="40">
        <f t="shared" si="63"/>
        <v>3878858.57</v>
      </c>
      <c r="D689" s="47">
        <v>78944.649999999994</v>
      </c>
      <c r="E689" s="46">
        <v>48851.46</v>
      </c>
      <c r="F689" s="46">
        <v>0</v>
      </c>
      <c r="G689" s="46">
        <v>0</v>
      </c>
      <c r="H689" s="46">
        <v>0</v>
      </c>
      <c r="I689" s="46">
        <v>0</v>
      </c>
      <c r="J689" s="46">
        <v>0</v>
      </c>
      <c r="K689" s="46">
        <v>0</v>
      </c>
      <c r="L689" s="8">
        <v>2</v>
      </c>
      <c r="M689" s="46">
        <v>3751062.46</v>
      </c>
      <c r="N689" s="46">
        <v>0</v>
      </c>
      <c r="O689" s="46">
        <v>0</v>
      </c>
      <c r="P689" s="46">
        <v>0</v>
      </c>
      <c r="Q689" s="46">
        <v>0</v>
      </c>
      <c r="R689" s="46">
        <v>0</v>
      </c>
      <c r="S689" s="46">
        <v>0</v>
      </c>
      <c r="T689" s="46">
        <v>0</v>
      </c>
      <c r="U689" s="46">
        <v>0</v>
      </c>
      <c r="V689" s="46">
        <v>0</v>
      </c>
      <c r="W689" s="46">
        <v>0</v>
      </c>
    </row>
    <row r="690" spans="1:23" s="27" customFormat="1" ht="24.75" hidden="1" customHeight="1">
      <c r="A690" s="16">
        <v>114</v>
      </c>
      <c r="B690" s="7" t="s">
        <v>32</v>
      </c>
      <c r="C690" s="40">
        <f t="shared" si="63"/>
        <v>1745958.14</v>
      </c>
      <c r="D690" s="47">
        <v>36229.160000000003</v>
      </c>
      <c r="E690" s="46">
        <v>0</v>
      </c>
      <c r="F690" s="46">
        <v>1709728.98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8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6">
        <v>0</v>
      </c>
      <c r="T690" s="46">
        <v>0</v>
      </c>
      <c r="U690" s="46">
        <v>0</v>
      </c>
      <c r="V690" s="46">
        <v>0</v>
      </c>
      <c r="W690" s="46">
        <v>0</v>
      </c>
    </row>
    <row r="691" spans="1:23" s="27" customFormat="1" ht="24.75" hidden="1" customHeight="1">
      <c r="A691" s="16">
        <v>115</v>
      </c>
      <c r="B691" s="7" t="s">
        <v>104</v>
      </c>
      <c r="C691" s="40">
        <f t="shared" si="63"/>
        <v>3433512.78</v>
      </c>
      <c r="D691" s="47">
        <v>71246.429999999993</v>
      </c>
      <c r="E691" s="46">
        <v>0</v>
      </c>
      <c r="F691" s="46">
        <v>830501.52</v>
      </c>
      <c r="G691" s="46">
        <v>0</v>
      </c>
      <c r="H691" s="46">
        <v>1051284.74</v>
      </c>
      <c r="I691" s="46">
        <v>513009.11</v>
      </c>
      <c r="J691" s="46">
        <v>967470.98</v>
      </c>
      <c r="K691" s="46">
        <v>0</v>
      </c>
      <c r="L691" s="8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6">
        <v>0</v>
      </c>
    </row>
    <row r="692" spans="1:23" s="27" customFormat="1" ht="24.75" hidden="1" customHeight="1">
      <c r="A692" s="16">
        <v>116</v>
      </c>
      <c r="B692" s="7" t="s">
        <v>105</v>
      </c>
      <c r="C692" s="40">
        <f t="shared" si="63"/>
        <v>9161443.7100000009</v>
      </c>
      <c r="D692" s="47">
        <v>178843.87</v>
      </c>
      <c r="E692" s="46">
        <v>67021.64</v>
      </c>
      <c r="F692" s="46">
        <v>960926.47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8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2418.08</v>
      </c>
      <c r="U692" s="46">
        <v>7954651.7300000004</v>
      </c>
      <c r="V692" s="46">
        <v>0</v>
      </c>
      <c r="W692" s="46">
        <v>0</v>
      </c>
    </row>
    <row r="693" spans="1:23" s="27" customFormat="1" ht="24.75" hidden="1" customHeight="1">
      <c r="A693" s="16">
        <v>117</v>
      </c>
      <c r="B693" s="7" t="s">
        <v>1112</v>
      </c>
      <c r="C693" s="40">
        <f t="shared" si="63"/>
        <v>2009284.27</v>
      </c>
      <c r="D693" s="47">
        <v>30413.99</v>
      </c>
      <c r="E693" s="46">
        <v>66921.34</v>
      </c>
      <c r="F693" s="46">
        <v>961935.67</v>
      </c>
      <c r="G693" s="46">
        <v>0</v>
      </c>
      <c r="H693" s="46">
        <v>0</v>
      </c>
      <c r="I693" s="46">
        <v>0</v>
      </c>
      <c r="J693" s="46">
        <v>0</v>
      </c>
      <c r="K693" s="46">
        <v>950013.27</v>
      </c>
      <c r="L693" s="8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6">
        <v>0</v>
      </c>
    </row>
    <row r="694" spans="1:23" s="27" customFormat="1" ht="24.75" hidden="1" customHeight="1">
      <c r="A694" s="16">
        <v>118</v>
      </c>
      <c r="B694" s="7" t="s">
        <v>110</v>
      </c>
      <c r="C694" s="40">
        <f t="shared" si="63"/>
        <v>837514.16</v>
      </c>
      <c r="D694" s="47">
        <v>17370.009999999998</v>
      </c>
      <c r="E694" s="46">
        <v>0</v>
      </c>
      <c r="F694" s="46">
        <v>0</v>
      </c>
      <c r="G694" s="46">
        <v>0</v>
      </c>
      <c r="H694" s="46">
        <v>0</v>
      </c>
      <c r="I694" s="46">
        <v>0</v>
      </c>
      <c r="J694" s="46">
        <v>0</v>
      </c>
      <c r="K694" s="46">
        <v>820144.15</v>
      </c>
      <c r="L694" s="8">
        <v>0</v>
      </c>
      <c r="M694" s="46">
        <v>0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0</v>
      </c>
      <c r="T694" s="46">
        <v>0</v>
      </c>
      <c r="U694" s="46">
        <v>0</v>
      </c>
      <c r="V694" s="46">
        <v>0</v>
      </c>
      <c r="W694" s="46">
        <v>0</v>
      </c>
    </row>
    <row r="695" spans="1:23" s="27" customFormat="1" ht="24.75" hidden="1" customHeight="1">
      <c r="A695" s="16">
        <v>119</v>
      </c>
      <c r="B695" s="7" t="s">
        <v>1113</v>
      </c>
      <c r="C695" s="40">
        <f t="shared" si="63"/>
        <v>865624.67</v>
      </c>
      <c r="D695" s="47">
        <v>9164.1299999999992</v>
      </c>
      <c r="E695" s="46">
        <v>0</v>
      </c>
      <c r="F695" s="46">
        <v>856460.54</v>
      </c>
      <c r="G695" s="46">
        <v>0</v>
      </c>
      <c r="H695" s="46">
        <v>0</v>
      </c>
      <c r="I695" s="46">
        <v>0</v>
      </c>
      <c r="J695" s="46">
        <v>0</v>
      </c>
      <c r="K695" s="46">
        <v>0</v>
      </c>
      <c r="L695" s="8">
        <v>0</v>
      </c>
      <c r="M695" s="46">
        <v>0</v>
      </c>
      <c r="N695" s="46">
        <v>0</v>
      </c>
      <c r="O695" s="46">
        <v>0</v>
      </c>
      <c r="P695" s="46">
        <v>0</v>
      </c>
      <c r="Q695" s="46">
        <v>0</v>
      </c>
      <c r="R695" s="46">
        <v>0</v>
      </c>
      <c r="S695" s="46">
        <v>0</v>
      </c>
      <c r="T695" s="46">
        <v>0</v>
      </c>
      <c r="U695" s="46">
        <v>0</v>
      </c>
      <c r="V695" s="46">
        <v>0</v>
      </c>
      <c r="W695" s="46">
        <v>0</v>
      </c>
    </row>
    <row r="696" spans="1:23" s="27" customFormat="1" ht="24.75" hidden="1" customHeight="1">
      <c r="A696" s="16">
        <v>120</v>
      </c>
      <c r="B696" s="7" t="s">
        <v>109</v>
      </c>
      <c r="C696" s="40">
        <f t="shared" si="63"/>
        <v>4436389.66</v>
      </c>
      <c r="D696" s="47">
        <v>92056.42</v>
      </c>
      <c r="E696" s="46">
        <v>0</v>
      </c>
      <c r="F696" s="46">
        <v>0</v>
      </c>
      <c r="G696" s="46">
        <v>4344333.24</v>
      </c>
      <c r="H696" s="46">
        <v>0</v>
      </c>
      <c r="I696" s="46">
        <v>0</v>
      </c>
      <c r="J696" s="46">
        <v>0</v>
      </c>
      <c r="K696" s="46">
        <v>0</v>
      </c>
      <c r="L696" s="8">
        <v>0</v>
      </c>
      <c r="M696" s="46">
        <v>0</v>
      </c>
      <c r="N696" s="46">
        <v>0</v>
      </c>
      <c r="O696" s="46">
        <v>0</v>
      </c>
      <c r="P696" s="46">
        <v>0</v>
      </c>
      <c r="Q696" s="46">
        <v>0</v>
      </c>
      <c r="R696" s="46">
        <v>0</v>
      </c>
      <c r="S696" s="46">
        <v>0</v>
      </c>
      <c r="T696" s="46">
        <v>0</v>
      </c>
      <c r="U696" s="46">
        <v>0</v>
      </c>
      <c r="V696" s="46">
        <v>0</v>
      </c>
      <c r="W696" s="46">
        <v>0</v>
      </c>
    </row>
    <row r="697" spans="1:23" s="27" customFormat="1" ht="24.75" hidden="1" customHeight="1">
      <c r="A697" s="16">
        <v>121</v>
      </c>
      <c r="B697" s="7" t="s">
        <v>108</v>
      </c>
      <c r="C697" s="40">
        <f t="shared" si="63"/>
        <v>102462.94</v>
      </c>
      <c r="D697" s="47">
        <v>0</v>
      </c>
      <c r="E697" s="46">
        <v>102462.94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8">
        <v>0</v>
      </c>
      <c r="M697" s="46">
        <v>0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0</v>
      </c>
      <c r="V697" s="46">
        <v>0</v>
      </c>
      <c r="W697" s="46">
        <v>0</v>
      </c>
    </row>
    <row r="698" spans="1:23" s="27" customFormat="1" ht="24.75" hidden="1" customHeight="1">
      <c r="A698" s="16">
        <v>122</v>
      </c>
      <c r="B698" s="7" t="s">
        <v>112</v>
      </c>
      <c r="C698" s="40">
        <f t="shared" si="63"/>
        <v>2504804.9500000002</v>
      </c>
      <c r="D698" s="47">
        <v>51975.46</v>
      </c>
      <c r="E698" s="46">
        <v>0</v>
      </c>
      <c r="F698" s="46">
        <v>0</v>
      </c>
      <c r="G698" s="46">
        <v>0</v>
      </c>
      <c r="H698" s="46">
        <v>1392993.49</v>
      </c>
      <c r="I698" s="46">
        <v>481276.64</v>
      </c>
      <c r="J698" s="46">
        <v>578559.36</v>
      </c>
      <c r="K698" s="46">
        <v>0</v>
      </c>
      <c r="L698" s="8">
        <v>0</v>
      </c>
      <c r="M698" s="46">
        <v>0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0</v>
      </c>
      <c r="V698" s="46">
        <v>0</v>
      </c>
      <c r="W698" s="46">
        <v>0</v>
      </c>
    </row>
    <row r="699" spans="1:23" s="27" customFormat="1" ht="24.75" hidden="1" customHeight="1">
      <c r="A699" s="16">
        <v>123</v>
      </c>
      <c r="B699" s="7" t="s">
        <v>1173</v>
      </c>
      <c r="C699" s="40">
        <f t="shared" si="63"/>
        <v>942009.55</v>
      </c>
      <c r="D699" s="47">
        <v>9972.7900000000009</v>
      </c>
      <c r="E699" s="46">
        <v>0</v>
      </c>
      <c r="F699" s="46">
        <v>932036.76</v>
      </c>
      <c r="G699" s="46">
        <v>0</v>
      </c>
      <c r="H699" s="46">
        <v>0</v>
      </c>
      <c r="I699" s="46">
        <v>0</v>
      </c>
      <c r="J699" s="46">
        <v>0</v>
      </c>
      <c r="K699" s="46">
        <v>0</v>
      </c>
      <c r="L699" s="8">
        <v>0</v>
      </c>
      <c r="M699" s="46">
        <v>0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6">
        <v>0</v>
      </c>
    </row>
    <row r="700" spans="1:23" s="27" customFormat="1" ht="24.75" hidden="1" customHeight="1">
      <c r="A700" s="16">
        <v>124</v>
      </c>
      <c r="B700" s="7" t="s">
        <v>1363</v>
      </c>
      <c r="C700" s="40">
        <f t="shared" si="63"/>
        <v>1939984.02</v>
      </c>
      <c r="D700" s="47">
        <v>39084.18</v>
      </c>
      <c r="E700" s="46">
        <v>44878.3</v>
      </c>
      <c r="F700" s="46">
        <v>0</v>
      </c>
      <c r="G700" s="46">
        <v>0</v>
      </c>
      <c r="H700" s="46">
        <v>0</v>
      </c>
      <c r="I700" s="46">
        <v>0</v>
      </c>
      <c r="J700" s="46">
        <v>0</v>
      </c>
      <c r="K700" s="46">
        <v>0</v>
      </c>
      <c r="L700" s="8">
        <v>1</v>
      </c>
      <c r="M700" s="46">
        <v>1856021.54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6">
        <v>0</v>
      </c>
    </row>
    <row r="701" spans="1:23" s="27" customFormat="1" ht="24.75" hidden="1" customHeight="1">
      <c r="A701" s="16">
        <v>125</v>
      </c>
      <c r="B701" s="7" t="s">
        <v>183</v>
      </c>
      <c r="C701" s="40">
        <f t="shared" si="63"/>
        <v>346013.76</v>
      </c>
      <c r="D701" s="47">
        <f>ROUND((F701+G701+H701+I701+J701+K701+M701+O701+Q701+S701+U701+W701)*0.0214,2)</f>
        <v>0</v>
      </c>
      <c r="E701" s="46">
        <v>346013.76</v>
      </c>
      <c r="F701" s="46">
        <v>0</v>
      </c>
      <c r="G701" s="46">
        <v>0</v>
      </c>
      <c r="H701" s="46">
        <v>0</v>
      </c>
      <c r="I701" s="46">
        <v>0</v>
      </c>
      <c r="J701" s="46">
        <v>0</v>
      </c>
      <c r="K701" s="46">
        <v>0</v>
      </c>
      <c r="L701" s="8">
        <v>0</v>
      </c>
      <c r="M701" s="46">
        <v>0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6">
        <v>0</v>
      </c>
    </row>
    <row r="702" spans="1:23" s="27" customFormat="1" ht="24.75" hidden="1" customHeight="1">
      <c r="A702" s="16">
        <v>126</v>
      </c>
      <c r="B702" s="7" t="s">
        <v>852</v>
      </c>
      <c r="C702" s="40">
        <f t="shared" si="63"/>
        <v>5567515.6500000004</v>
      </c>
      <c r="D702" s="47">
        <f>ROUND((F702+G702+H702+I702+J702+K702+M702+O702+Q702+S702+U702+W702)*0.0214,2)</f>
        <v>109921.42</v>
      </c>
      <c r="E702" s="46">
        <v>321079.18</v>
      </c>
      <c r="F702" s="46">
        <v>641186.19999999995</v>
      </c>
      <c r="G702" s="46">
        <v>0</v>
      </c>
      <c r="H702" s="46">
        <v>2081801.59</v>
      </c>
      <c r="I702" s="46">
        <v>1222883.17</v>
      </c>
      <c r="J702" s="46">
        <v>1190644.0900000001</v>
      </c>
      <c r="K702" s="46">
        <v>0</v>
      </c>
      <c r="L702" s="8">
        <v>0</v>
      </c>
      <c r="M702" s="46">
        <v>0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6">
        <v>0</v>
      </c>
    </row>
    <row r="703" spans="1:23" s="27" customFormat="1" ht="24.75" hidden="1" customHeight="1">
      <c r="A703" s="16">
        <v>127</v>
      </c>
      <c r="B703" s="7" t="s">
        <v>853</v>
      </c>
      <c r="C703" s="40">
        <f t="shared" si="63"/>
        <v>174872.46</v>
      </c>
      <c r="D703" s="47">
        <f>ROUND((F703+G703+H703+I703+J703+K703+M703+O703+Q703+S703+U703+W703)*0.0214,2)</f>
        <v>0</v>
      </c>
      <c r="E703" s="46">
        <v>174872.46</v>
      </c>
      <c r="F703" s="46">
        <v>0</v>
      </c>
      <c r="G703" s="46">
        <v>0</v>
      </c>
      <c r="H703" s="46">
        <v>0</v>
      </c>
      <c r="I703" s="46">
        <v>0</v>
      </c>
      <c r="J703" s="46">
        <v>0</v>
      </c>
      <c r="K703" s="46">
        <v>0</v>
      </c>
      <c r="L703" s="8">
        <v>0</v>
      </c>
      <c r="M703" s="46">
        <v>0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6">
        <v>0</v>
      </c>
    </row>
    <row r="704" spans="1:23" s="27" customFormat="1" ht="24.75" hidden="1" customHeight="1">
      <c r="A704" s="16">
        <v>128</v>
      </c>
      <c r="B704" s="7" t="s">
        <v>1225</v>
      </c>
      <c r="C704" s="40">
        <f t="shared" si="63"/>
        <v>6212416.6100000003</v>
      </c>
      <c r="D704" s="47">
        <v>128909.51</v>
      </c>
      <c r="E704" s="46">
        <v>0</v>
      </c>
      <c r="F704" s="46">
        <v>0</v>
      </c>
      <c r="G704" s="46">
        <v>0</v>
      </c>
      <c r="H704" s="46">
        <v>0</v>
      </c>
      <c r="I704" s="46">
        <v>0</v>
      </c>
      <c r="J704" s="46">
        <v>0</v>
      </c>
      <c r="K704" s="46">
        <v>0</v>
      </c>
      <c r="L704" s="8">
        <v>0</v>
      </c>
      <c r="M704" s="46">
        <v>0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1663</v>
      </c>
      <c r="U704" s="46">
        <v>6083507.0999999996</v>
      </c>
      <c r="V704" s="46">
        <v>0</v>
      </c>
      <c r="W704" s="46">
        <v>0</v>
      </c>
    </row>
    <row r="705" spans="1:23" s="27" customFormat="1" ht="24.75" hidden="1" customHeight="1">
      <c r="A705" s="16">
        <v>129</v>
      </c>
      <c r="B705" s="7" t="s">
        <v>854</v>
      </c>
      <c r="C705" s="40">
        <f t="shared" si="63"/>
        <v>341437.72</v>
      </c>
      <c r="D705" s="47">
        <f t="shared" ref="D705:D710" si="64">ROUND((F705+G705+H705+I705+J705+K705+M705+O705+Q705+S705+U705+W705)*0.0214,2)</f>
        <v>0</v>
      </c>
      <c r="E705" s="46">
        <v>341437.72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8">
        <v>0</v>
      </c>
      <c r="M705" s="46">
        <v>0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6">
        <v>0</v>
      </c>
    </row>
    <row r="706" spans="1:23" s="27" customFormat="1" ht="24.75" hidden="1" customHeight="1">
      <c r="A706" s="16">
        <v>130</v>
      </c>
      <c r="B706" s="7" t="s">
        <v>855</v>
      </c>
      <c r="C706" s="40">
        <f t="shared" si="63"/>
        <v>428332.92</v>
      </c>
      <c r="D706" s="47">
        <f t="shared" si="64"/>
        <v>0</v>
      </c>
      <c r="E706" s="46">
        <v>428332.92</v>
      </c>
      <c r="F706" s="46">
        <v>0</v>
      </c>
      <c r="G706" s="46">
        <v>0</v>
      </c>
      <c r="H706" s="46">
        <v>0</v>
      </c>
      <c r="I706" s="46">
        <v>0</v>
      </c>
      <c r="J706" s="46">
        <v>0</v>
      </c>
      <c r="K706" s="46">
        <v>0</v>
      </c>
      <c r="L706" s="8">
        <v>0</v>
      </c>
      <c r="M706" s="46">
        <v>0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6">
        <v>0</v>
      </c>
    </row>
    <row r="707" spans="1:23" s="27" customFormat="1" ht="24.75" hidden="1" customHeight="1">
      <c r="A707" s="16">
        <v>131</v>
      </c>
      <c r="B707" s="7" t="s">
        <v>856</v>
      </c>
      <c r="C707" s="40">
        <f t="shared" si="63"/>
        <v>13982322.24</v>
      </c>
      <c r="D707" s="47">
        <f t="shared" si="64"/>
        <v>283804.58</v>
      </c>
      <c r="E707" s="46">
        <v>436621.24</v>
      </c>
      <c r="F707" s="46">
        <v>1281914.03</v>
      </c>
      <c r="G707" s="46">
        <v>0</v>
      </c>
      <c r="H707" s="46">
        <v>5547969.29</v>
      </c>
      <c r="I707" s="46">
        <v>3258964.88</v>
      </c>
      <c r="J707" s="46">
        <v>3173048.22</v>
      </c>
      <c r="K707" s="46">
        <v>0</v>
      </c>
      <c r="L707" s="8">
        <v>0</v>
      </c>
      <c r="M707" s="46">
        <v>0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6">
        <v>0</v>
      </c>
    </row>
    <row r="708" spans="1:23" s="27" customFormat="1" ht="24.75" hidden="1" customHeight="1">
      <c r="A708" s="16">
        <v>132</v>
      </c>
      <c r="B708" s="7" t="s">
        <v>857</v>
      </c>
      <c r="C708" s="40">
        <f t="shared" si="63"/>
        <v>3291959.52</v>
      </c>
      <c r="D708" s="47">
        <f t="shared" si="64"/>
        <v>62658.34</v>
      </c>
      <c r="E708" s="46">
        <v>301341.32</v>
      </c>
      <c r="F708" s="46">
        <v>2214256.7799999998</v>
      </c>
      <c r="G708" s="46">
        <v>0</v>
      </c>
      <c r="H708" s="46">
        <v>194212.48000000001</v>
      </c>
      <c r="I708" s="46">
        <v>344892.92</v>
      </c>
      <c r="J708" s="46">
        <v>174597.68</v>
      </c>
      <c r="K708" s="46">
        <v>0</v>
      </c>
      <c r="L708" s="8">
        <v>0</v>
      </c>
      <c r="M708" s="46">
        <v>0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6">
        <v>0</v>
      </c>
    </row>
    <row r="709" spans="1:23" s="27" customFormat="1" ht="24.75" hidden="1" customHeight="1">
      <c r="A709" s="16">
        <v>133</v>
      </c>
      <c r="B709" s="7" t="s">
        <v>111</v>
      </c>
      <c r="C709" s="40">
        <f t="shared" ref="C709:C733" si="65">ROUND(SUM(D709+E709+F709+G709+H709+I709+J709+K709+M709+O709+Q709+S709+U709+W709),2)</f>
        <v>128101.98</v>
      </c>
      <c r="D709" s="47">
        <f t="shared" si="64"/>
        <v>0</v>
      </c>
      <c r="E709" s="46">
        <v>128101.98</v>
      </c>
      <c r="F709" s="46">
        <v>0</v>
      </c>
      <c r="G709" s="46">
        <v>0</v>
      </c>
      <c r="H709" s="46">
        <v>0</v>
      </c>
      <c r="I709" s="46">
        <v>0</v>
      </c>
      <c r="J709" s="46">
        <v>0</v>
      </c>
      <c r="K709" s="46">
        <v>0</v>
      </c>
      <c r="L709" s="8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6">
        <v>0</v>
      </c>
    </row>
    <row r="710" spans="1:23" s="27" customFormat="1" ht="24.75" hidden="1" customHeight="1">
      <c r="A710" s="16">
        <v>134</v>
      </c>
      <c r="B710" s="7" t="s">
        <v>836</v>
      </c>
      <c r="C710" s="40">
        <f t="shared" si="65"/>
        <v>145905.82</v>
      </c>
      <c r="D710" s="47">
        <f t="shared" si="64"/>
        <v>0</v>
      </c>
      <c r="E710" s="46">
        <v>145905.82</v>
      </c>
      <c r="F710" s="46">
        <v>0</v>
      </c>
      <c r="G710" s="46">
        <v>0</v>
      </c>
      <c r="H710" s="46">
        <v>0</v>
      </c>
      <c r="I710" s="46">
        <v>0</v>
      </c>
      <c r="J710" s="46">
        <v>0</v>
      </c>
      <c r="K710" s="46">
        <v>0</v>
      </c>
      <c r="L710" s="8">
        <v>0</v>
      </c>
      <c r="M710" s="46">
        <v>0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6">
        <v>0</v>
      </c>
    </row>
    <row r="711" spans="1:23" s="27" customFormat="1" ht="24.75" hidden="1" customHeight="1">
      <c r="A711" s="16">
        <v>135</v>
      </c>
      <c r="B711" s="7" t="s">
        <v>837</v>
      </c>
      <c r="C711" s="40">
        <f t="shared" si="65"/>
        <v>5420378.6399999997</v>
      </c>
      <c r="D711" s="47">
        <v>67098.600000000006</v>
      </c>
      <c r="E711" s="46">
        <v>211624.74</v>
      </c>
      <c r="F711" s="46">
        <v>0</v>
      </c>
      <c r="G711" s="46">
        <v>0</v>
      </c>
      <c r="H711" s="46">
        <v>0</v>
      </c>
      <c r="I711" s="46">
        <v>0</v>
      </c>
      <c r="J711" s="46">
        <v>0</v>
      </c>
      <c r="K711" s="46">
        <v>0</v>
      </c>
      <c r="L711" s="8">
        <v>0</v>
      </c>
      <c r="M711" s="46">
        <v>0</v>
      </c>
      <c r="N711" s="46">
        <v>1141.9000000000001</v>
      </c>
      <c r="O711" s="46">
        <v>5141655.3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6">
        <v>0</v>
      </c>
    </row>
    <row r="712" spans="1:23" s="27" customFormat="1" ht="24.75" hidden="1" customHeight="1">
      <c r="A712" s="16">
        <v>136</v>
      </c>
      <c r="B712" s="7" t="s">
        <v>175</v>
      </c>
      <c r="C712" s="40">
        <f t="shared" si="65"/>
        <v>9269205.6799999997</v>
      </c>
      <c r="D712" s="47">
        <f>ROUND((F712+G712+H712+I712+J712+K712+M712+O712+Q712+S712+U712+W712)*0.0214,2)</f>
        <v>190848.7</v>
      </c>
      <c r="E712" s="46">
        <v>160193.26</v>
      </c>
      <c r="F712" s="46">
        <v>0</v>
      </c>
      <c r="G712" s="46">
        <v>0</v>
      </c>
      <c r="H712" s="46">
        <v>4130030.98</v>
      </c>
      <c r="I712" s="46">
        <v>2426045.5</v>
      </c>
      <c r="J712" s="46">
        <v>2362087.2400000002</v>
      </c>
      <c r="K712" s="46">
        <v>0</v>
      </c>
      <c r="L712" s="8">
        <v>0</v>
      </c>
      <c r="M712" s="46">
        <v>0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6">
        <v>0</v>
      </c>
    </row>
    <row r="713" spans="1:23" s="27" customFormat="1" ht="24.75" hidden="1" customHeight="1">
      <c r="A713" s="16">
        <v>137</v>
      </c>
      <c r="B713" s="7" t="s">
        <v>858</v>
      </c>
      <c r="C713" s="40">
        <f t="shared" si="65"/>
        <v>330990</v>
      </c>
      <c r="D713" s="47">
        <f>ROUND((F713+G713+H713+I713+J713+K713+M713+O713+Q713+S713+U713+W713)*0.0214,2)</f>
        <v>0</v>
      </c>
      <c r="E713" s="46">
        <v>330990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8">
        <v>0</v>
      </c>
      <c r="M713" s="46">
        <v>0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6">
        <v>0</v>
      </c>
    </row>
    <row r="714" spans="1:23" s="27" customFormat="1" ht="24.75" hidden="1" customHeight="1">
      <c r="A714" s="16">
        <v>138</v>
      </c>
      <c r="B714" s="7" t="s">
        <v>1364</v>
      </c>
      <c r="C714" s="40">
        <f t="shared" si="65"/>
        <v>5890043.2199999997</v>
      </c>
      <c r="D714" s="47">
        <v>117884.63</v>
      </c>
      <c r="E714" s="46">
        <v>170578.62</v>
      </c>
      <c r="F714" s="46">
        <v>0</v>
      </c>
      <c r="G714" s="46">
        <v>0</v>
      </c>
      <c r="H714" s="46">
        <v>0</v>
      </c>
      <c r="I714" s="46">
        <v>0</v>
      </c>
      <c r="J714" s="46">
        <v>0</v>
      </c>
      <c r="K714" s="46">
        <v>0</v>
      </c>
      <c r="L714" s="8">
        <v>3</v>
      </c>
      <c r="M714" s="46">
        <v>5601579.9699999997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6">
        <v>0</v>
      </c>
    </row>
    <row r="715" spans="1:23" s="27" customFormat="1" ht="24.75" hidden="1" customHeight="1">
      <c r="A715" s="16">
        <v>139</v>
      </c>
      <c r="B715" s="7" t="s">
        <v>838</v>
      </c>
      <c r="C715" s="40">
        <f t="shared" si="65"/>
        <v>4974344.6100000003</v>
      </c>
      <c r="D715" s="47">
        <f>ROUND((F715+G715+H715+I715+J715+K715+M715+O715+Q715+S715+U715+W715)*0.0214,2)</f>
        <v>104220.65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8">
        <v>0</v>
      </c>
      <c r="M715" s="46">
        <v>0</v>
      </c>
      <c r="N715" s="46">
        <v>930</v>
      </c>
      <c r="O715" s="46">
        <v>4870123.96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6">
        <v>0</v>
      </c>
    </row>
    <row r="716" spans="1:23" s="27" customFormat="1" ht="24.75" hidden="1" customHeight="1">
      <c r="A716" s="16">
        <v>140</v>
      </c>
      <c r="B716" s="7" t="s">
        <v>859</v>
      </c>
      <c r="C716" s="40">
        <f t="shared" si="65"/>
        <v>4388978.25</v>
      </c>
      <c r="D716" s="47">
        <v>53634.65</v>
      </c>
      <c r="E716" s="46">
        <v>225409.5</v>
      </c>
      <c r="F716" s="46">
        <v>276989.65999999997</v>
      </c>
      <c r="G716" s="46">
        <v>514483.54</v>
      </c>
      <c r="H716" s="46">
        <v>165601.20000000001</v>
      </c>
      <c r="I716" s="46">
        <v>62440.88</v>
      </c>
      <c r="J716" s="46">
        <v>191486.86</v>
      </c>
      <c r="K716" s="46">
        <v>0</v>
      </c>
      <c r="L716" s="8">
        <v>0</v>
      </c>
      <c r="M716" s="46">
        <v>0</v>
      </c>
      <c r="N716" s="46">
        <v>370</v>
      </c>
      <c r="O716" s="46">
        <v>1854301.56</v>
      </c>
      <c r="P716" s="46">
        <v>370</v>
      </c>
      <c r="Q716" s="46">
        <v>251509.92</v>
      </c>
      <c r="R716" s="46">
        <v>474.24</v>
      </c>
      <c r="S716" s="46">
        <v>793120.48</v>
      </c>
      <c r="T716" s="46">
        <v>0</v>
      </c>
      <c r="U716" s="46">
        <v>0</v>
      </c>
      <c r="V716" s="46">
        <v>0</v>
      </c>
      <c r="W716" s="46">
        <v>0</v>
      </c>
    </row>
    <row r="717" spans="1:23" s="27" customFormat="1" ht="24.75" hidden="1" customHeight="1">
      <c r="A717" s="16">
        <v>141</v>
      </c>
      <c r="B717" s="7" t="s">
        <v>860</v>
      </c>
      <c r="C717" s="40">
        <f t="shared" si="65"/>
        <v>3898099.52</v>
      </c>
      <c r="D717" s="47">
        <v>48451</v>
      </c>
      <c r="E717" s="46">
        <v>136928.38</v>
      </c>
      <c r="F717" s="46">
        <v>418424.46</v>
      </c>
      <c r="G717" s="46">
        <v>0</v>
      </c>
      <c r="H717" s="46">
        <v>0</v>
      </c>
      <c r="I717" s="46">
        <v>0</v>
      </c>
      <c r="J717" s="46">
        <v>0</v>
      </c>
      <c r="K717" s="46">
        <v>0</v>
      </c>
      <c r="L717" s="8">
        <v>0</v>
      </c>
      <c r="M717" s="46">
        <v>0</v>
      </c>
      <c r="N717" s="46">
        <v>899.6</v>
      </c>
      <c r="O717" s="46">
        <v>3294295.68</v>
      </c>
      <c r="P717" s="46">
        <v>0</v>
      </c>
      <c r="Q717" s="46">
        <v>0</v>
      </c>
      <c r="R717" s="46">
        <v>0</v>
      </c>
      <c r="S717" s="46">
        <v>0</v>
      </c>
      <c r="T717" s="46">
        <v>0</v>
      </c>
      <c r="U717" s="46">
        <v>0</v>
      </c>
      <c r="V717" s="46">
        <v>0</v>
      </c>
      <c r="W717" s="46">
        <v>0</v>
      </c>
    </row>
    <row r="718" spans="1:23" s="27" customFormat="1" ht="24.75" hidden="1" customHeight="1">
      <c r="A718" s="16">
        <v>142</v>
      </c>
      <c r="B718" s="7" t="s">
        <v>861</v>
      </c>
      <c r="C718" s="40">
        <f t="shared" si="65"/>
        <v>4929359.59</v>
      </c>
      <c r="D718" s="47">
        <v>61689.67</v>
      </c>
      <c r="E718" s="46">
        <v>140491.98000000001</v>
      </c>
      <c r="F718" s="46">
        <v>408613.94</v>
      </c>
      <c r="G718" s="46">
        <v>0</v>
      </c>
      <c r="H718" s="46">
        <v>0</v>
      </c>
      <c r="I718" s="46">
        <v>0</v>
      </c>
      <c r="J718" s="46">
        <v>0</v>
      </c>
      <c r="K718" s="46">
        <v>0</v>
      </c>
      <c r="L718" s="8">
        <v>0</v>
      </c>
      <c r="M718" s="46">
        <v>0</v>
      </c>
      <c r="N718" s="46">
        <v>922.7</v>
      </c>
      <c r="O718" s="46">
        <v>4318564</v>
      </c>
      <c r="P718" s="46">
        <v>0</v>
      </c>
      <c r="Q718" s="46">
        <v>0</v>
      </c>
      <c r="R718" s="46">
        <v>0</v>
      </c>
      <c r="S718" s="46">
        <v>0</v>
      </c>
      <c r="T718" s="46">
        <v>0</v>
      </c>
      <c r="U718" s="46">
        <v>0</v>
      </c>
      <c r="V718" s="46">
        <v>0</v>
      </c>
      <c r="W718" s="46">
        <v>0</v>
      </c>
    </row>
    <row r="719" spans="1:23" s="27" customFormat="1" ht="24.75" hidden="1" customHeight="1">
      <c r="A719" s="16">
        <v>143</v>
      </c>
      <c r="B719" s="7" t="s">
        <v>1392</v>
      </c>
      <c r="C719" s="40">
        <f t="shared" si="65"/>
        <v>1985706.48</v>
      </c>
      <c r="D719" s="47">
        <v>41204.01</v>
      </c>
      <c r="E719" s="46">
        <v>0</v>
      </c>
      <c r="F719" s="46">
        <v>0</v>
      </c>
      <c r="G719" s="46">
        <v>1396493.19</v>
      </c>
      <c r="H719" s="46">
        <v>206441.96</v>
      </c>
      <c r="I719" s="46">
        <v>142631.10999999999</v>
      </c>
      <c r="J719" s="46">
        <v>198936.21</v>
      </c>
      <c r="K719" s="46">
        <v>0</v>
      </c>
      <c r="L719" s="8">
        <v>0</v>
      </c>
      <c r="M719" s="46">
        <v>0</v>
      </c>
      <c r="N719" s="46">
        <v>0</v>
      </c>
      <c r="O719" s="46">
        <v>0</v>
      </c>
      <c r="P719" s="46">
        <v>0</v>
      </c>
      <c r="Q719" s="46">
        <v>0</v>
      </c>
      <c r="R719" s="46">
        <v>0</v>
      </c>
      <c r="S719" s="46">
        <v>0</v>
      </c>
      <c r="T719" s="46">
        <v>0</v>
      </c>
      <c r="U719" s="46">
        <v>0</v>
      </c>
      <c r="V719" s="46">
        <v>0</v>
      </c>
      <c r="W719" s="46">
        <v>0</v>
      </c>
    </row>
    <row r="720" spans="1:23" s="27" customFormat="1" ht="24.75" hidden="1" customHeight="1">
      <c r="A720" s="16">
        <v>144</v>
      </c>
      <c r="B720" s="7" t="s">
        <v>862</v>
      </c>
      <c r="C720" s="40">
        <f t="shared" si="65"/>
        <v>264472.21999999997</v>
      </c>
      <c r="D720" s="47">
        <f>ROUND((F720+G720+H720+I720+J720+K720+M720+O720+Q720+S720+U720+W720)*0.0214,2)</f>
        <v>0</v>
      </c>
      <c r="E720" s="46">
        <v>264472.21999999997</v>
      </c>
      <c r="F720" s="46">
        <v>0</v>
      </c>
      <c r="G720" s="46">
        <v>0</v>
      </c>
      <c r="H720" s="46">
        <v>0</v>
      </c>
      <c r="I720" s="46">
        <v>0</v>
      </c>
      <c r="J720" s="46">
        <v>0</v>
      </c>
      <c r="K720" s="46">
        <v>0</v>
      </c>
      <c r="L720" s="8">
        <v>0</v>
      </c>
      <c r="M720" s="46">
        <v>0</v>
      </c>
      <c r="N720" s="46">
        <v>0</v>
      </c>
      <c r="O720" s="46">
        <v>0</v>
      </c>
      <c r="P720" s="46">
        <v>0</v>
      </c>
      <c r="Q720" s="46">
        <v>0</v>
      </c>
      <c r="R720" s="46">
        <v>0</v>
      </c>
      <c r="S720" s="46">
        <v>0</v>
      </c>
      <c r="T720" s="46">
        <v>0</v>
      </c>
      <c r="U720" s="46">
        <v>0</v>
      </c>
      <c r="V720" s="46">
        <v>0</v>
      </c>
      <c r="W720" s="46">
        <v>0</v>
      </c>
    </row>
    <row r="721" spans="1:23" s="27" customFormat="1" ht="24.75" hidden="1" customHeight="1">
      <c r="A721" s="16">
        <v>145</v>
      </c>
      <c r="B721" s="7" t="s">
        <v>840</v>
      </c>
      <c r="C721" s="40">
        <f t="shared" si="65"/>
        <v>943044.17</v>
      </c>
      <c r="D721" s="47">
        <v>9983.75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8">
        <v>0</v>
      </c>
      <c r="M721" s="46">
        <v>0</v>
      </c>
      <c r="N721" s="46">
        <v>0</v>
      </c>
      <c r="O721" s="46">
        <v>0</v>
      </c>
      <c r="P721" s="75">
        <v>1194.5999999999999</v>
      </c>
      <c r="Q721" s="6">
        <v>933060.42</v>
      </c>
      <c r="R721" s="46">
        <v>0</v>
      </c>
      <c r="S721" s="46">
        <v>0</v>
      </c>
      <c r="T721" s="46">
        <v>0</v>
      </c>
      <c r="U721" s="46">
        <v>0</v>
      </c>
      <c r="V721" s="46">
        <v>0</v>
      </c>
      <c r="W721" s="46">
        <v>0</v>
      </c>
    </row>
    <row r="722" spans="1:23" s="27" customFormat="1" ht="24.75" hidden="1" customHeight="1">
      <c r="A722" s="16">
        <v>146</v>
      </c>
      <c r="B722" s="7" t="s">
        <v>863</v>
      </c>
      <c r="C722" s="40">
        <f t="shared" si="65"/>
        <v>1788759.39</v>
      </c>
      <c r="D722" s="47">
        <f>ROUND((F722+G722+H722+I722+J722+K722+M722+O722+Q722+S722+U722+W722)*0.0214,2)</f>
        <v>28590.31</v>
      </c>
      <c r="E722" s="46">
        <v>424173.42</v>
      </c>
      <c r="F722" s="46">
        <v>1335995.6599999999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8">
        <v>0</v>
      </c>
      <c r="M722" s="46">
        <v>0</v>
      </c>
      <c r="N722" s="46">
        <v>0</v>
      </c>
      <c r="O722" s="46">
        <v>0</v>
      </c>
      <c r="P722" s="46">
        <v>0</v>
      </c>
      <c r="Q722" s="46">
        <v>0</v>
      </c>
      <c r="R722" s="46">
        <v>0</v>
      </c>
      <c r="S722" s="46">
        <v>0</v>
      </c>
      <c r="T722" s="46">
        <v>0</v>
      </c>
      <c r="U722" s="46">
        <v>0</v>
      </c>
      <c r="V722" s="46">
        <v>0</v>
      </c>
      <c r="W722" s="46">
        <v>0</v>
      </c>
    </row>
    <row r="723" spans="1:23" s="27" customFormat="1" ht="24.75" hidden="1" customHeight="1">
      <c r="A723" s="16">
        <v>147</v>
      </c>
      <c r="B723" s="7" t="s">
        <v>842</v>
      </c>
      <c r="C723" s="40">
        <f t="shared" si="65"/>
        <v>10790133.23</v>
      </c>
      <c r="D723" s="47">
        <v>223795.04</v>
      </c>
      <c r="E723" s="46">
        <v>0</v>
      </c>
      <c r="F723" s="46">
        <v>0</v>
      </c>
      <c r="G723" s="46">
        <v>0</v>
      </c>
      <c r="H723" s="46">
        <v>0</v>
      </c>
      <c r="I723" s="46">
        <v>0</v>
      </c>
      <c r="J723" s="46">
        <v>0</v>
      </c>
      <c r="K723" s="46">
        <v>0</v>
      </c>
      <c r="L723" s="8">
        <v>0</v>
      </c>
      <c r="M723" s="46">
        <v>0</v>
      </c>
      <c r="N723" s="46">
        <v>0</v>
      </c>
      <c r="O723" s="46">
        <v>0</v>
      </c>
      <c r="P723" s="46">
        <v>0</v>
      </c>
      <c r="Q723" s="46">
        <v>0</v>
      </c>
      <c r="R723" s="46">
        <v>0</v>
      </c>
      <c r="S723" s="46">
        <v>0</v>
      </c>
      <c r="T723" s="46">
        <v>3062</v>
      </c>
      <c r="U723" s="46">
        <v>10566338.189999999</v>
      </c>
      <c r="V723" s="46">
        <v>0</v>
      </c>
      <c r="W723" s="46">
        <v>0</v>
      </c>
    </row>
    <row r="724" spans="1:23" s="27" customFormat="1" ht="24.75" hidden="1" customHeight="1">
      <c r="A724" s="16">
        <v>148</v>
      </c>
      <c r="B724" s="7" t="s">
        <v>864</v>
      </c>
      <c r="C724" s="40">
        <f t="shared" si="65"/>
        <v>8828720.3800000008</v>
      </c>
      <c r="D724" s="47">
        <v>108086.67</v>
      </c>
      <c r="E724" s="46">
        <v>438130.46</v>
      </c>
      <c r="F724" s="46">
        <v>1236593.77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8">
        <v>0</v>
      </c>
      <c r="M724" s="46">
        <v>0</v>
      </c>
      <c r="N724" s="46">
        <v>1341.6</v>
      </c>
      <c r="O724" s="46">
        <v>7045909.4800000004</v>
      </c>
      <c r="P724" s="46">
        <v>0</v>
      </c>
      <c r="Q724" s="46">
        <v>0</v>
      </c>
      <c r="R724" s="46">
        <v>0</v>
      </c>
      <c r="S724" s="46">
        <v>0</v>
      </c>
      <c r="T724" s="46">
        <v>0</v>
      </c>
      <c r="U724" s="46">
        <v>0</v>
      </c>
      <c r="V724" s="46">
        <v>0</v>
      </c>
      <c r="W724" s="46">
        <v>0</v>
      </c>
    </row>
    <row r="725" spans="1:23" s="27" customFormat="1" ht="24.75" hidden="1" customHeight="1">
      <c r="A725" s="16">
        <v>149</v>
      </c>
      <c r="B725" s="7" t="s">
        <v>843</v>
      </c>
      <c r="C725" s="40">
        <f t="shared" si="65"/>
        <v>7936162.5800000001</v>
      </c>
      <c r="D725" s="47">
        <v>164601.65</v>
      </c>
      <c r="E725" s="46">
        <v>0</v>
      </c>
      <c r="F725" s="46">
        <v>0</v>
      </c>
      <c r="G725" s="46">
        <v>0</v>
      </c>
      <c r="H725" s="46">
        <v>0</v>
      </c>
      <c r="I725" s="46">
        <v>0</v>
      </c>
      <c r="J725" s="46">
        <v>0</v>
      </c>
      <c r="K725" s="46">
        <v>0</v>
      </c>
      <c r="L725" s="8">
        <v>0</v>
      </c>
      <c r="M725" s="46">
        <v>0</v>
      </c>
      <c r="N725" s="46">
        <v>2238.1999999999998</v>
      </c>
      <c r="O725" s="46">
        <v>4857413.95</v>
      </c>
      <c r="P725" s="46">
        <v>0</v>
      </c>
      <c r="Q725" s="46">
        <v>0</v>
      </c>
      <c r="R725" s="46">
        <v>3335</v>
      </c>
      <c r="S725" s="46">
        <v>2914146.98</v>
      </c>
      <c r="T725" s="46">
        <v>0</v>
      </c>
      <c r="U725" s="46">
        <v>0</v>
      </c>
      <c r="V725" s="46">
        <v>0</v>
      </c>
      <c r="W725" s="46">
        <v>0</v>
      </c>
    </row>
    <row r="726" spans="1:23" s="27" customFormat="1" ht="24.75" hidden="1" customHeight="1">
      <c r="A726" s="16">
        <v>150</v>
      </c>
      <c r="B726" s="7" t="s">
        <v>865</v>
      </c>
      <c r="C726" s="40">
        <f t="shared" si="65"/>
        <v>9334702.9600000009</v>
      </c>
      <c r="D726" s="47">
        <v>118049.19</v>
      </c>
      <c r="E726" s="46">
        <v>170738.92</v>
      </c>
      <c r="F726" s="46">
        <v>0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8">
        <v>0</v>
      </c>
      <c r="M726" s="46">
        <v>0</v>
      </c>
      <c r="N726" s="46">
        <v>0</v>
      </c>
      <c r="O726" s="46">
        <v>0</v>
      </c>
      <c r="P726" s="46">
        <v>0</v>
      </c>
      <c r="Q726" s="46">
        <v>0</v>
      </c>
      <c r="R726" s="46">
        <v>0</v>
      </c>
      <c r="S726" s="46">
        <v>0</v>
      </c>
      <c r="T726" s="46">
        <v>2436.4</v>
      </c>
      <c r="U726" s="46">
        <v>9045914.8499999996</v>
      </c>
      <c r="V726" s="46">
        <v>0</v>
      </c>
      <c r="W726" s="46">
        <v>0</v>
      </c>
    </row>
    <row r="727" spans="1:23" s="27" customFormat="1" ht="24.75" hidden="1" customHeight="1">
      <c r="A727" s="16">
        <v>151</v>
      </c>
      <c r="B727" s="7" t="s">
        <v>1393</v>
      </c>
      <c r="C727" s="40">
        <f t="shared" si="65"/>
        <v>2020749.38</v>
      </c>
      <c r="D727" s="47">
        <v>40684.19</v>
      </c>
      <c r="E727" s="46">
        <v>46362.36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8">
        <v>1</v>
      </c>
      <c r="M727" s="46">
        <v>1933702.83</v>
      </c>
      <c r="N727" s="46">
        <v>0</v>
      </c>
      <c r="O727" s="46">
        <v>0</v>
      </c>
      <c r="P727" s="46">
        <v>0</v>
      </c>
      <c r="Q727" s="46">
        <v>0</v>
      </c>
      <c r="R727" s="46">
        <v>0</v>
      </c>
      <c r="S727" s="46">
        <v>0</v>
      </c>
      <c r="T727" s="46">
        <v>0</v>
      </c>
      <c r="U727" s="46">
        <v>0</v>
      </c>
      <c r="V727" s="46">
        <v>0</v>
      </c>
      <c r="W727" s="46">
        <v>0</v>
      </c>
    </row>
    <row r="728" spans="1:23" s="27" customFormat="1" ht="24.75" hidden="1" customHeight="1">
      <c r="A728" s="16">
        <v>152</v>
      </c>
      <c r="B728" s="7" t="s">
        <v>845</v>
      </c>
      <c r="C728" s="40">
        <f t="shared" si="65"/>
        <v>613051.99</v>
      </c>
      <c r="D728" s="47">
        <v>12721.01</v>
      </c>
      <c r="E728" s="46">
        <v>0</v>
      </c>
      <c r="F728" s="46">
        <v>0</v>
      </c>
      <c r="G728" s="46">
        <v>0</v>
      </c>
      <c r="H728" s="46">
        <v>0</v>
      </c>
      <c r="I728" s="46">
        <v>0</v>
      </c>
      <c r="J728" s="46">
        <v>0</v>
      </c>
      <c r="K728" s="46">
        <v>0</v>
      </c>
      <c r="L728" s="8">
        <v>0</v>
      </c>
      <c r="M728" s="46">
        <v>0</v>
      </c>
      <c r="N728" s="46">
        <v>0</v>
      </c>
      <c r="O728" s="46">
        <v>0</v>
      </c>
      <c r="P728" s="46">
        <v>1039</v>
      </c>
      <c r="Q728" s="46">
        <v>600330.98</v>
      </c>
      <c r="R728" s="46">
        <v>0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</row>
    <row r="729" spans="1:23" s="27" customFormat="1" ht="24.75" hidden="1" customHeight="1">
      <c r="A729" s="16">
        <v>153</v>
      </c>
      <c r="B729" s="7" t="s">
        <v>866</v>
      </c>
      <c r="C729" s="40">
        <f t="shared" si="65"/>
        <v>9361665.9199999999</v>
      </c>
      <c r="D729" s="47">
        <v>115132.74</v>
      </c>
      <c r="E729" s="46">
        <v>424101.44</v>
      </c>
      <c r="F729" s="46">
        <v>0</v>
      </c>
      <c r="G729" s="46">
        <v>1590387.84</v>
      </c>
      <c r="H729" s="46">
        <v>424841.3</v>
      </c>
      <c r="I729" s="46">
        <v>236316.23</v>
      </c>
      <c r="J729" s="46">
        <v>178352.53</v>
      </c>
      <c r="K729" s="46">
        <v>0</v>
      </c>
      <c r="L729" s="8">
        <v>0</v>
      </c>
      <c r="M729" s="46">
        <v>0</v>
      </c>
      <c r="N729" s="46">
        <v>1334.6</v>
      </c>
      <c r="O729" s="46">
        <v>6392533.8399999999</v>
      </c>
      <c r="P729" s="46">
        <v>0</v>
      </c>
      <c r="Q729" s="46">
        <v>0</v>
      </c>
      <c r="R729" s="46">
        <v>0</v>
      </c>
      <c r="S729" s="46">
        <v>0</v>
      </c>
      <c r="T729" s="46">
        <v>0</v>
      </c>
      <c r="U729" s="46">
        <v>0</v>
      </c>
      <c r="V729" s="46">
        <v>0</v>
      </c>
      <c r="W729" s="46">
        <v>0</v>
      </c>
    </row>
    <row r="730" spans="1:23" s="27" customFormat="1" ht="24.75" hidden="1" customHeight="1">
      <c r="A730" s="16">
        <v>154</v>
      </c>
      <c r="B730" s="7" t="s">
        <v>846</v>
      </c>
      <c r="C730" s="40">
        <f t="shared" si="65"/>
        <v>7261481.9199999999</v>
      </c>
      <c r="D730" s="47">
        <v>150608.29999999999</v>
      </c>
      <c r="E730" s="46">
        <v>0</v>
      </c>
      <c r="F730" s="46">
        <v>0</v>
      </c>
      <c r="G730" s="46">
        <v>0</v>
      </c>
      <c r="H730" s="46">
        <v>0</v>
      </c>
      <c r="I730" s="46">
        <v>0</v>
      </c>
      <c r="J730" s="46">
        <v>0</v>
      </c>
      <c r="K730" s="46">
        <v>0</v>
      </c>
      <c r="L730" s="8">
        <v>0</v>
      </c>
      <c r="M730" s="46">
        <v>0</v>
      </c>
      <c r="N730" s="46">
        <v>1789.8</v>
      </c>
      <c r="O730" s="46">
        <v>6386124.7300000004</v>
      </c>
      <c r="P730" s="46">
        <v>1376.8</v>
      </c>
      <c r="Q730" s="46">
        <v>724748.89</v>
      </c>
      <c r="R730" s="46">
        <v>0</v>
      </c>
      <c r="S730" s="46">
        <v>0</v>
      </c>
      <c r="T730" s="46">
        <v>0</v>
      </c>
      <c r="U730" s="46">
        <v>0</v>
      </c>
      <c r="V730" s="46">
        <v>0</v>
      </c>
      <c r="W730" s="46">
        <v>0</v>
      </c>
    </row>
    <row r="731" spans="1:23" s="27" customFormat="1" ht="24.75" hidden="1" customHeight="1">
      <c r="A731" s="16">
        <v>155</v>
      </c>
      <c r="B731" s="7" t="s">
        <v>847</v>
      </c>
      <c r="C731" s="40">
        <f t="shared" si="65"/>
        <v>16217121.710000001</v>
      </c>
      <c r="D731" s="47">
        <v>336354.64</v>
      </c>
      <c r="E731" s="46">
        <v>0</v>
      </c>
      <c r="F731" s="46">
        <v>0</v>
      </c>
      <c r="G731" s="46">
        <v>0</v>
      </c>
      <c r="H731" s="46">
        <v>0</v>
      </c>
      <c r="I731" s="46">
        <v>0</v>
      </c>
      <c r="J731" s="46">
        <v>0</v>
      </c>
      <c r="K731" s="46">
        <v>0</v>
      </c>
      <c r="L731" s="8">
        <v>0</v>
      </c>
      <c r="M731" s="46">
        <v>0</v>
      </c>
      <c r="N731" s="46">
        <v>1762.9</v>
      </c>
      <c r="O731" s="46">
        <v>5919350.0800000001</v>
      </c>
      <c r="P731" s="46">
        <v>0</v>
      </c>
      <c r="Q731" s="46">
        <v>0</v>
      </c>
      <c r="R731" s="46">
        <v>0</v>
      </c>
      <c r="S731" s="46">
        <v>0</v>
      </c>
      <c r="T731" s="46">
        <v>2535</v>
      </c>
      <c r="U731" s="46">
        <v>9961416.9900000002</v>
      </c>
      <c r="V731" s="46">
        <v>0</v>
      </c>
      <c r="W731" s="46">
        <v>0</v>
      </c>
    </row>
    <row r="732" spans="1:23" s="27" customFormat="1" ht="29.25" hidden="1" customHeight="1">
      <c r="A732" s="16">
        <v>156</v>
      </c>
      <c r="B732" s="7" t="s">
        <v>848</v>
      </c>
      <c r="C732" s="40">
        <f t="shared" si="65"/>
        <v>10766408.279999999</v>
      </c>
      <c r="D732" s="47">
        <v>223302.97</v>
      </c>
      <c r="E732" s="46">
        <v>0</v>
      </c>
      <c r="F732" s="46">
        <v>0</v>
      </c>
      <c r="G732" s="46">
        <v>0</v>
      </c>
      <c r="H732" s="46">
        <v>0</v>
      </c>
      <c r="I732" s="46">
        <v>0</v>
      </c>
      <c r="J732" s="46">
        <v>0</v>
      </c>
      <c r="K732" s="46">
        <v>0</v>
      </c>
      <c r="L732" s="8">
        <v>0</v>
      </c>
      <c r="M732" s="46">
        <v>0</v>
      </c>
      <c r="N732" s="46">
        <v>0</v>
      </c>
      <c r="O732" s="46">
        <v>0</v>
      </c>
      <c r="P732" s="46">
        <v>0</v>
      </c>
      <c r="Q732" s="46">
        <v>0</v>
      </c>
      <c r="R732" s="46">
        <v>0</v>
      </c>
      <c r="S732" s="46">
        <v>0</v>
      </c>
      <c r="T732" s="46">
        <v>3869.6</v>
      </c>
      <c r="U732" s="46">
        <v>10543105.310000001</v>
      </c>
      <c r="V732" s="46">
        <v>0</v>
      </c>
      <c r="W732" s="46">
        <v>0</v>
      </c>
    </row>
    <row r="733" spans="1:23" s="1" customFormat="1" ht="24.75" hidden="1" customHeight="1">
      <c r="A733" s="141" t="s">
        <v>113</v>
      </c>
      <c r="B733" s="142"/>
      <c r="C733" s="44">
        <f t="shared" si="65"/>
        <v>237307083.03999999</v>
      </c>
      <c r="D733" s="77">
        <f t="shared" ref="D733:W733" si="66">ROUND(SUM(D677:D732),2)</f>
        <v>4378358.2699999996</v>
      </c>
      <c r="E733" s="77">
        <f t="shared" si="66"/>
        <v>7111438.1900000004</v>
      </c>
      <c r="F733" s="77">
        <f t="shared" si="66"/>
        <v>14650659.02</v>
      </c>
      <c r="G733" s="77">
        <f t="shared" si="66"/>
        <v>7845697.8099999996</v>
      </c>
      <c r="H733" s="77">
        <f t="shared" si="66"/>
        <v>15195177.029999999</v>
      </c>
      <c r="I733" s="77">
        <f t="shared" si="66"/>
        <v>8688460.4399999995</v>
      </c>
      <c r="J733" s="77">
        <f t="shared" si="66"/>
        <v>9015183.1699999999</v>
      </c>
      <c r="K733" s="77">
        <f t="shared" si="66"/>
        <v>1770157.42</v>
      </c>
      <c r="L733" s="66">
        <f t="shared" si="66"/>
        <v>31</v>
      </c>
      <c r="M733" s="77">
        <f t="shared" si="66"/>
        <v>58199827.270000003</v>
      </c>
      <c r="N733" s="77">
        <f t="shared" si="66"/>
        <v>12731.3</v>
      </c>
      <c r="O733" s="77">
        <f t="shared" si="66"/>
        <v>50080272.579999998</v>
      </c>
      <c r="P733" s="77">
        <f t="shared" si="66"/>
        <v>3980.4</v>
      </c>
      <c r="Q733" s="77">
        <f t="shared" si="66"/>
        <v>2509650.21</v>
      </c>
      <c r="R733" s="77">
        <f t="shared" si="66"/>
        <v>3809.24</v>
      </c>
      <c r="S733" s="77">
        <f t="shared" si="66"/>
        <v>3707267.46</v>
      </c>
      <c r="T733" s="77">
        <f t="shared" si="66"/>
        <v>15984.08</v>
      </c>
      <c r="U733" s="77">
        <f t="shared" si="66"/>
        <v>54154934.170000002</v>
      </c>
      <c r="V733" s="77">
        <f t="shared" si="66"/>
        <v>0</v>
      </c>
      <c r="W733" s="77">
        <f t="shared" si="66"/>
        <v>0</v>
      </c>
    </row>
    <row r="734" spans="1:23" s="1" customFormat="1" ht="24.75" hidden="1" customHeight="1">
      <c r="A734" s="145" t="s">
        <v>117</v>
      </c>
      <c r="B734" s="146"/>
      <c r="C734" s="147"/>
      <c r="D734" s="80"/>
      <c r="E734" s="46"/>
      <c r="F734" s="46"/>
      <c r="G734" s="46"/>
      <c r="H734" s="46"/>
      <c r="I734" s="46"/>
      <c r="J734" s="46"/>
      <c r="K734" s="46"/>
      <c r="L734" s="66"/>
      <c r="M734" s="46"/>
      <c r="N734" s="77"/>
      <c r="O734" s="46"/>
      <c r="P734" s="77"/>
      <c r="Q734" s="46"/>
      <c r="R734" s="77"/>
      <c r="S734" s="46"/>
      <c r="T734" s="46"/>
      <c r="U734" s="46"/>
      <c r="V734" s="77"/>
      <c r="W734" s="46"/>
    </row>
    <row r="735" spans="1:23" s="27" customFormat="1" ht="24.75" hidden="1" customHeight="1">
      <c r="A735" s="16">
        <v>157</v>
      </c>
      <c r="B735" s="7" t="s">
        <v>114</v>
      </c>
      <c r="C735" s="40">
        <f t="shared" ref="C735:C750" si="67">ROUND(SUM(D735+E735+F735+G735+H735+I735+J735+K735+M735+O735+Q735+S735+U735+W735),2)</f>
        <v>1237249.53</v>
      </c>
      <c r="D735" s="47">
        <v>25004.1</v>
      </c>
      <c r="E735" s="46">
        <v>37792.61</v>
      </c>
      <c r="F735" s="46">
        <v>0</v>
      </c>
      <c r="G735" s="46">
        <v>1174452.82</v>
      </c>
      <c r="H735" s="46">
        <v>0</v>
      </c>
      <c r="I735" s="46">
        <v>0</v>
      </c>
      <c r="J735" s="46">
        <v>0</v>
      </c>
      <c r="K735" s="46">
        <v>0</v>
      </c>
      <c r="L735" s="8">
        <v>0</v>
      </c>
      <c r="M735" s="46">
        <v>0</v>
      </c>
      <c r="N735" s="46">
        <v>0</v>
      </c>
      <c r="O735" s="46">
        <v>0</v>
      </c>
      <c r="P735" s="46">
        <v>0</v>
      </c>
      <c r="Q735" s="46">
        <v>0</v>
      </c>
      <c r="R735" s="46">
        <v>0</v>
      </c>
      <c r="S735" s="46">
        <v>0</v>
      </c>
      <c r="T735" s="46">
        <v>0</v>
      </c>
      <c r="U735" s="46">
        <v>0</v>
      </c>
      <c r="V735" s="46">
        <v>0</v>
      </c>
      <c r="W735" s="46">
        <v>0</v>
      </c>
    </row>
    <row r="736" spans="1:23" s="27" customFormat="1" ht="24.75" hidden="1" customHeight="1">
      <c r="A736" s="16">
        <v>158</v>
      </c>
      <c r="B736" s="7" t="s">
        <v>951</v>
      </c>
      <c r="C736" s="11">
        <f t="shared" si="67"/>
        <v>2266410.7599999998</v>
      </c>
      <c r="D736" s="47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8">
        <v>0</v>
      </c>
      <c r="M736" s="6">
        <v>0</v>
      </c>
      <c r="N736" s="75">
        <v>0</v>
      </c>
      <c r="O736" s="46">
        <v>0</v>
      </c>
      <c r="P736" s="75">
        <v>0</v>
      </c>
      <c r="Q736" s="46">
        <v>0</v>
      </c>
      <c r="R736" s="75">
        <v>0</v>
      </c>
      <c r="S736" s="46">
        <v>0</v>
      </c>
      <c r="T736" s="75">
        <v>543.6</v>
      </c>
      <c r="U736" s="46">
        <v>2266410.7599999998</v>
      </c>
      <c r="V736" s="75">
        <v>0</v>
      </c>
      <c r="W736" s="46">
        <v>0</v>
      </c>
    </row>
    <row r="737" spans="1:23" s="27" customFormat="1" ht="24.75" hidden="1" customHeight="1">
      <c r="A737" s="16">
        <v>159</v>
      </c>
      <c r="B737" s="7" t="s">
        <v>944</v>
      </c>
      <c r="C737" s="40">
        <f t="shared" si="67"/>
        <v>10325944.59</v>
      </c>
      <c r="D737" s="47">
        <v>210986.06</v>
      </c>
      <c r="E737" s="46">
        <v>204857.15</v>
      </c>
      <c r="F737" s="46">
        <v>0</v>
      </c>
      <c r="G737" s="46">
        <v>0</v>
      </c>
      <c r="H737" s="46">
        <v>0</v>
      </c>
      <c r="I737" s="46">
        <v>0</v>
      </c>
      <c r="J737" s="46">
        <v>0</v>
      </c>
      <c r="K737" s="46">
        <v>0</v>
      </c>
      <c r="L737" s="8">
        <v>0</v>
      </c>
      <c r="M737" s="46">
        <v>0</v>
      </c>
      <c r="N737" s="46">
        <v>1904</v>
      </c>
      <c r="O737" s="46">
        <v>9910101.3800000008</v>
      </c>
      <c r="P737" s="46">
        <v>0</v>
      </c>
      <c r="Q737" s="46">
        <v>0</v>
      </c>
      <c r="R737" s="46">
        <v>0</v>
      </c>
      <c r="S737" s="46">
        <v>0</v>
      </c>
      <c r="T737" s="46">
        <v>0</v>
      </c>
      <c r="U737" s="46">
        <v>0</v>
      </c>
      <c r="V737" s="46">
        <v>0</v>
      </c>
      <c r="W737" s="46">
        <v>0</v>
      </c>
    </row>
    <row r="738" spans="1:23" s="27" customFormat="1" ht="24.75" hidden="1" customHeight="1">
      <c r="A738" s="16">
        <v>160</v>
      </c>
      <c r="B738" s="7" t="s">
        <v>945</v>
      </c>
      <c r="C738" s="40">
        <f t="shared" si="67"/>
        <v>3010702.51</v>
      </c>
      <c r="D738" s="47">
        <v>60637.89</v>
      </c>
      <c r="E738" s="46">
        <v>101867.94</v>
      </c>
      <c r="F738" s="46">
        <v>0</v>
      </c>
      <c r="G738" s="46">
        <v>0</v>
      </c>
      <c r="H738" s="46">
        <v>0</v>
      </c>
      <c r="I738" s="46">
        <v>0</v>
      </c>
      <c r="J738" s="46">
        <v>0</v>
      </c>
      <c r="K738" s="46">
        <v>0</v>
      </c>
      <c r="L738" s="8">
        <v>0</v>
      </c>
      <c r="M738" s="46">
        <v>0</v>
      </c>
      <c r="N738" s="46">
        <v>710.8</v>
      </c>
      <c r="O738" s="46">
        <v>2848196.68</v>
      </c>
      <c r="P738" s="46">
        <v>0</v>
      </c>
      <c r="Q738" s="46">
        <v>0</v>
      </c>
      <c r="R738" s="46">
        <v>0</v>
      </c>
      <c r="S738" s="46">
        <v>0</v>
      </c>
      <c r="T738" s="46">
        <v>0</v>
      </c>
      <c r="U738" s="46">
        <v>0</v>
      </c>
      <c r="V738" s="46">
        <v>0</v>
      </c>
      <c r="W738" s="46">
        <v>0</v>
      </c>
    </row>
    <row r="739" spans="1:23" s="27" customFormat="1" ht="24.75" hidden="1" customHeight="1">
      <c r="A739" s="16">
        <v>161</v>
      </c>
      <c r="B739" s="7" t="s">
        <v>946</v>
      </c>
      <c r="C739" s="40">
        <f t="shared" si="67"/>
        <v>3762415.65</v>
      </c>
      <c r="D739" s="47">
        <v>75498.27</v>
      </c>
      <c r="E739" s="46">
        <v>140733</v>
      </c>
      <c r="F739" s="46">
        <v>340975.16</v>
      </c>
      <c r="G739" s="46">
        <v>0</v>
      </c>
      <c r="H739" s="46">
        <v>0</v>
      </c>
      <c r="I739" s="46">
        <v>0</v>
      </c>
      <c r="J739" s="46">
        <v>200671.98</v>
      </c>
      <c r="K739" s="46">
        <v>0</v>
      </c>
      <c r="L739" s="8">
        <v>0</v>
      </c>
      <c r="M739" s="46">
        <v>0</v>
      </c>
      <c r="N739" s="46">
        <v>693.9</v>
      </c>
      <c r="O739" s="46">
        <v>3004537.24</v>
      </c>
      <c r="P739" s="46">
        <v>0</v>
      </c>
      <c r="Q739" s="46">
        <v>0</v>
      </c>
      <c r="R739" s="46">
        <v>0</v>
      </c>
      <c r="S739" s="46">
        <v>0</v>
      </c>
      <c r="T739" s="46">
        <v>0</v>
      </c>
      <c r="U739" s="46">
        <v>0</v>
      </c>
      <c r="V739" s="46">
        <v>0</v>
      </c>
      <c r="W739" s="46">
        <v>0</v>
      </c>
    </row>
    <row r="740" spans="1:23" s="27" customFormat="1" ht="24.75" hidden="1" customHeight="1">
      <c r="A740" s="16">
        <v>162</v>
      </c>
      <c r="B740" s="7" t="s">
        <v>947</v>
      </c>
      <c r="C740" s="40">
        <f t="shared" si="67"/>
        <v>633470.56999999995</v>
      </c>
      <c r="D740" s="47">
        <v>10371.9</v>
      </c>
      <c r="E740" s="46">
        <v>135926.23000000001</v>
      </c>
      <c r="F740" s="46">
        <v>0</v>
      </c>
      <c r="G740" s="46">
        <v>0</v>
      </c>
      <c r="H740" s="46">
        <v>0</v>
      </c>
      <c r="I740" s="46">
        <v>0</v>
      </c>
      <c r="J740" s="46">
        <v>0</v>
      </c>
      <c r="K740" s="46">
        <v>0</v>
      </c>
      <c r="L740" s="8">
        <v>0</v>
      </c>
      <c r="M740" s="46">
        <v>0</v>
      </c>
      <c r="N740" s="46">
        <v>0</v>
      </c>
      <c r="O740" s="46">
        <v>0</v>
      </c>
      <c r="P740" s="46">
        <v>0</v>
      </c>
      <c r="Q740" s="46">
        <v>0</v>
      </c>
      <c r="R740" s="46">
        <v>652.6</v>
      </c>
      <c r="S740" s="46">
        <v>487172.44</v>
      </c>
      <c r="T740" s="46">
        <v>0</v>
      </c>
      <c r="U740" s="46">
        <v>0</v>
      </c>
      <c r="V740" s="46">
        <v>0</v>
      </c>
      <c r="W740" s="48">
        <v>0</v>
      </c>
    </row>
    <row r="741" spans="1:23" s="27" customFormat="1" ht="24.75" hidden="1" customHeight="1">
      <c r="A741" s="16">
        <v>163</v>
      </c>
      <c r="B741" s="7" t="s">
        <v>959</v>
      </c>
      <c r="C741" s="40">
        <f t="shared" si="67"/>
        <v>784336.5</v>
      </c>
      <c r="D741" s="47">
        <v>16350.42</v>
      </c>
      <c r="E741" s="46">
        <v>0</v>
      </c>
      <c r="F741" s="46">
        <v>0</v>
      </c>
      <c r="G741" s="46">
        <v>0</v>
      </c>
      <c r="H741" s="46">
        <v>0</v>
      </c>
      <c r="I741" s="46">
        <v>0</v>
      </c>
      <c r="J741" s="46">
        <v>95624.36</v>
      </c>
      <c r="K741" s="46">
        <v>0</v>
      </c>
      <c r="L741" s="8">
        <v>0</v>
      </c>
      <c r="M741" s="46">
        <v>0</v>
      </c>
      <c r="N741" s="46">
        <v>720</v>
      </c>
      <c r="O741" s="46">
        <v>672361.72</v>
      </c>
      <c r="P741" s="46">
        <v>0</v>
      </c>
      <c r="Q741" s="46">
        <v>0</v>
      </c>
      <c r="R741" s="46">
        <v>0</v>
      </c>
      <c r="S741" s="46">
        <v>0</v>
      </c>
      <c r="T741" s="46">
        <v>0</v>
      </c>
      <c r="U741" s="46">
        <v>0</v>
      </c>
      <c r="V741" s="46">
        <v>0</v>
      </c>
      <c r="W741" s="48">
        <v>0</v>
      </c>
    </row>
    <row r="742" spans="1:23" s="27" customFormat="1" ht="24.75" hidden="1" customHeight="1">
      <c r="A742" s="16">
        <v>164</v>
      </c>
      <c r="B742" s="7" t="s">
        <v>960</v>
      </c>
      <c r="C742" s="40">
        <f t="shared" si="67"/>
        <v>707710.65</v>
      </c>
      <c r="D742" s="47">
        <v>14753.07</v>
      </c>
      <c r="E742" s="46">
        <v>0</v>
      </c>
      <c r="F742" s="46">
        <v>0</v>
      </c>
      <c r="G742" s="46">
        <v>0</v>
      </c>
      <c r="H742" s="46">
        <v>0</v>
      </c>
      <c r="I742" s="46">
        <v>0</v>
      </c>
      <c r="J742" s="46">
        <v>0</v>
      </c>
      <c r="K742" s="46">
        <v>0</v>
      </c>
      <c r="L742" s="8">
        <v>0</v>
      </c>
      <c r="M742" s="46">
        <v>0</v>
      </c>
      <c r="N742" s="46">
        <v>720</v>
      </c>
      <c r="O742" s="46">
        <v>692957.58</v>
      </c>
      <c r="P742" s="46">
        <v>0</v>
      </c>
      <c r="Q742" s="46">
        <v>0</v>
      </c>
      <c r="R742" s="46">
        <v>0</v>
      </c>
      <c r="S742" s="46">
        <v>0</v>
      </c>
      <c r="T742" s="46">
        <v>0</v>
      </c>
      <c r="U742" s="46">
        <v>0</v>
      </c>
      <c r="V742" s="46">
        <v>0</v>
      </c>
      <c r="W742" s="48">
        <v>0</v>
      </c>
    </row>
    <row r="743" spans="1:23" s="27" customFormat="1" ht="24.75" hidden="1" customHeight="1">
      <c r="A743" s="16">
        <v>165</v>
      </c>
      <c r="B743" s="7" t="s">
        <v>948</v>
      </c>
      <c r="C743" s="40">
        <f t="shared" si="67"/>
        <v>2152941.73</v>
      </c>
      <c r="D743" s="47">
        <v>43142.45</v>
      </c>
      <c r="E743" s="46">
        <v>83380.56</v>
      </c>
      <c r="F743" s="46">
        <v>0</v>
      </c>
      <c r="G743" s="46">
        <v>0</v>
      </c>
      <c r="H743" s="46">
        <v>0</v>
      </c>
      <c r="I743" s="46">
        <v>0</v>
      </c>
      <c r="J743" s="46">
        <v>0</v>
      </c>
      <c r="K743" s="46">
        <v>0</v>
      </c>
      <c r="L743" s="8">
        <v>0</v>
      </c>
      <c r="M743" s="46">
        <v>0</v>
      </c>
      <c r="N743" s="46">
        <v>0</v>
      </c>
      <c r="O743" s="46">
        <v>0</v>
      </c>
      <c r="P743" s="46">
        <v>0</v>
      </c>
      <c r="Q743" s="46">
        <v>0</v>
      </c>
      <c r="R743" s="46">
        <v>0</v>
      </c>
      <c r="S743" s="46">
        <v>0</v>
      </c>
      <c r="T743" s="46">
        <v>600</v>
      </c>
      <c r="U743" s="46">
        <v>2026418.72</v>
      </c>
      <c r="V743" s="46">
        <v>0</v>
      </c>
      <c r="W743" s="48">
        <v>0</v>
      </c>
    </row>
    <row r="744" spans="1:23" s="27" customFormat="1" ht="24.75" hidden="1" customHeight="1">
      <c r="A744" s="16">
        <v>166</v>
      </c>
      <c r="B744" s="7" t="s">
        <v>962</v>
      </c>
      <c r="C744" s="40">
        <f t="shared" si="67"/>
        <v>3087692.85</v>
      </c>
      <c r="D744" s="47">
        <v>62514.74</v>
      </c>
      <c r="E744" s="46">
        <v>88835.43</v>
      </c>
      <c r="F744" s="46">
        <v>0</v>
      </c>
      <c r="G744" s="46">
        <v>0</v>
      </c>
      <c r="H744" s="46">
        <v>0</v>
      </c>
      <c r="I744" s="46">
        <v>0</v>
      </c>
      <c r="J744" s="46">
        <v>0</v>
      </c>
      <c r="K744" s="46">
        <v>0</v>
      </c>
      <c r="L744" s="8">
        <v>0</v>
      </c>
      <c r="M744" s="46">
        <v>0</v>
      </c>
      <c r="N744" s="46">
        <v>760</v>
      </c>
      <c r="O744" s="46">
        <v>2936342.68</v>
      </c>
      <c r="P744" s="46">
        <v>0</v>
      </c>
      <c r="Q744" s="46">
        <v>0</v>
      </c>
      <c r="R744" s="46">
        <v>0</v>
      </c>
      <c r="S744" s="46">
        <v>0</v>
      </c>
      <c r="T744" s="46">
        <v>0</v>
      </c>
      <c r="U744" s="46">
        <v>0</v>
      </c>
      <c r="V744" s="46">
        <v>0</v>
      </c>
      <c r="W744" s="48">
        <v>0</v>
      </c>
    </row>
    <row r="745" spans="1:23" s="27" customFormat="1" ht="24.75" hidden="1" customHeight="1">
      <c r="A745" s="16">
        <v>167</v>
      </c>
      <c r="B745" s="7" t="s">
        <v>963</v>
      </c>
      <c r="C745" s="40">
        <f t="shared" si="67"/>
        <v>3102768.37</v>
      </c>
      <c r="D745" s="47">
        <v>62816.2</v>
      </c>
      <c r="E745" s="46">
        <v>89449.49</v>
      </c>
      <c r="F745" s="46">
        <v>0</v>
      </c>
      <c r="G745" s="46">
        <v>0</v>
      </c>
      <c r="H745" s="46">
        <v>0</v>
      </c>
      <c r="I745" s="46">
        <v>0</v>
      </c>
      <c r="J745" s="46">
        <v>0</v>
      </c>
      <c r="K745" s="46">
        <v>0</v>
      </c>
      <c r="L745" s="8">
        <v>0</v>
      </c>
      <c r="M745" s="46">
        <v>0</v>
      </c>
      <c r="N745" s="46">
        <v>760</v>
      </c>
      <c r="O745" s="46">
        <v>2950502.68</v>
      </c>
      <c r="P745" s="46">
        <v>0</v>
      </c>
      <c r="Q745" s="46">
        <v>0</v>
      </c>
      <c r="R745" s="46">
        <v>0</v>
      </c>
      <c r="S745" s="46">
        <v>0</v>
      </c>
      <c r="T745" s="46">
        <v>0</v>
      </c>
      <c r="U745" s="46">
        <v>0</v>
      </c>
      <c r="V745" s="46">
        <v>0</v>
      </c>
      <c r="W745" s="48">
        <v>0</v>
      </c>
    </row>
    <row r="746" spans="1:23" s="27" customFormat="1" ht="24.75" hidden="1" customHeight="1">
      <c r="A746" s="16">
        <v>168</v>
      </c>
      <c r="B746" s="7" t="s">
        <v>949</v>
      </c>
      <c r="C746" s="40">
        <f t="shared" si="67"/>
        <v>4544091.8899999997</v>
      </c>
      <c r="D746" s="47">
        <v>91288.55</v>
      </c>
      <c r="E746" s="46">
        <v>164942.94</v>
      </c>
      <c r="F746" s="46">
        <v>0</v>
      </c>
      <c r="G746" s="46">
        <v>0</v>
      </c>
      <c r="H746" s="46">
        <v>0</v>
      </c>
      <c r="I746" s="46">
        <v>0</v>
      </c>
      <c r="J746" s="46">
        <v>0</v>
      </c>
      <c r="K746" s="46">
        <v>0</v>
      </c>
      <c r="L746" s="8">
        <v>0</v>
      </c>
      <c r="M746" s="46">
        <v>0</v>
      </c>
      <c r="N746" s="46">
        <v>720</v>
      </c>
      <c r="O746" s="46">
        <v>3449542.38</v>
      </c>
      <c r="P746" s="46">
        <v>0</v>
      </c>
      <c r="Q746" s="46">
        <v>0</v>
      </c>
      <c r="R746" s="46">
        <v>0</v>
      </c>
      <c r="S746" s="46">
        <v>0</v>
      </c>
      <c r="T746" s="46">
        <v>0</v>
      </c>
      <c r="U746" s="46">
        <v>0</v>
      </c>
      <c r="V746" s="46">
        <v>720</v>
      </c>
      <c r="W746" s="48">
        <v>838318.02</v>
      </c>
    </row>
    <row r="747" spans="1:23" s="27" customFormat="1" ht="24.75" hidden="1" customHeight="1">
      <c r="A747" s="16">
        <v>169</v>
      </c>
      <c r="B747" s="7" t="s">
        <v>958</v>
      </c>
      <c r="C747" s="40">
        <f t="shared" si="67"/>
        <v>523880.7</v>
      </c>
      <c r="D747" s="47">
        <v>16795.84</v>
      </c>
      <c r="E747" s="46">
        <v>0</v>
      </c>
      <c r="F747" s="46">
        <v>0</v>
      </c>
      <c r="G747" s="46">
        <v>507084.86</v>
      </c>
      <c r="H747" s="46">
        <v>0</v>
      </c>
      <c r="I747" s="46">
        <v>0</v>
      </c>
      <c r="J747" s="46">
        <v>0</v>
      </c>
      <c r="K747" s="46">
        <v>0</v>
      </c>
      <c r="L747" s="8">
        <v>0</v>
      </c>
      <c r="M747" s="46">
        <v>0</v>
      </c>
      <c r="N747" s="46">
        <v>0</v>
      </c>
      <c r="O747" s="46">
        <v>0</v>
      </c>
      <c r="P747" s="46">
        <v>0</v>
      </c>
      <c r="Q747" s="46">
        <v>0</v>
      </c>
      <c r="R747" s="46">
        <v>0</v>
      </c>
      <c r="S747" s="46">
        <v>0</v>
      </c>
      <c r="T747" s="46">
        <v>0</v>
      </c>
      <c r="U747" s="46">
        <v>0</v>
      </c>
      <c r="V747" s="46">
        <v>0</v>
      </c>
      <c r="W747" s="48">
        <v>0</v>
      </c>
    </row>
    <row r="748" spans="1:23" s="27" customFormat="1" ht="24.75" hidden="1" customHeight="1">
      <c r="A748" s="16">
        <v>170</v>
      </c>
      <c r="B748" s="7" t="s">
        <v>1214</v>
      </c>
      <c r="C748" s="40">
        <f t="shared" si="67"/>
        <v>3821775.59</v>
      </c>
      <c r="D748" s="47">
        <v>77703.009999999995</v>
      </c>
      <c r="E748" s="46">
        <v>94330.22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8">
        <v>0</v>
      </c>
      <c r="M748" s="46">
        <v>0</v>
      </c>
      <c r="N748" s="46">
        <v>0</v>
      </c>
      <c r="O748" s="46">
        <v>0</v>
      </c>
      <c r="P748" s="46">
        <v>0</v>
      </c>
      <c r="Q748" s="46">
        <v>0</v>
      </c>
      <c r="R748" s="46">
        <v>0</v>
      </c>
      <c r="S748" s="46">
        <v>0</v>
      </c>
      <c r="T748" s="46">
        <v>1222</v>
      </c>
      <c r="U748" s="46">
        <v>3649742.36</v>
      </c>
      <c r="V748" s="46">
        <v>0</v>
      </c>
      <c r="W748" s="48">
        <v>0</v>
      </c>
    </row>
    <row r="749" spans="1:23" s="27" customFormat="1" ht="24.75" hidden="1" customHeight="1">
      <c r="A749" s="16">
        <v>171</v>
      </c>
      <c r="B749" s="7" t="s">
        <v>950</v>
      </c>
      <c r="C749" s="40">
        <f t="shared" si="67"/>
        <v>8688776.3200000003</v>
      </c>
      <c r="D749" s="47">
        <v>176599.59</v>
      </c>
      <c r="E749" s="46">
        <v>217221.59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8">
        <v>0</v>
      </c>
      <c r="M749" s="46">
        <v>0</v>
      </c>
      <c r="N749" s="46">
        <v>1864.2</v>
      </c>
      <c r="O749" s="46">
        <v>8294955.1399999997</v>
      </c>
      <c r="P749" s="46">
        <v>0</v>
      </c>
      <c r="Q749" s="46">
        <v>0</v>
      </c>
      <c r="R749" s="46">
        <v>0</v>
      </c>
      <c r="S749" s="46">
        <v>0</v>
      </c>
      <c r="T749" s="46">
        <v>0</v>
      </c>
      <c r="U749" s="46">
        <v>0</v>
      </c>
      <c r="V749" s="46">
        <v>0</v>
      </c>
      <c r="W749" s="48">
        <v>0</v>
      </c>
    </row>
    <row r="750" spans="1:23" s="33" customFormat="1" ht="24.75" hidden="1" customHeight="1">
      <c r="A750" s="137" t="s">
        <v>37</v>
      </c>
      <c r="B750" s="137"/>
      <c r="C750" s="44">
        <f t="shared" si="67"/>
        <v>48650168.210000001</v>
      </c>
      <c r="D750" s="77">
        <f t="shared" ref="D750:W750" si="68">ROUND(SUM(D735:D749),2)</f>
        <v>944462.09</v>
      </c>
      <c r="E750" s="77">
        <f t="shared" si="68"/>
        <v>1359337.16</v>
      </c>
      <c r="F750" s="77">
        <f t="shared" si="68"/>
        <v>340975.16</v>
      </c>
      <c r="G750" s="77">
        <f t="shared" si="68"/>
        <v>1681537.68</v>
      </c>
      <c r="H750" s="77">
        <f t="shared" si="68"/>
        <v>0</v>
      </c>
      <c r="I750" s="77">
        <f t="shared" si="68"/>
        <v>0</v>
      </c>
      <c r="J750" s="77">
        <f t="shared" si="68"/>
        <v>296296.34000000003</v>
      </c>
      <c r="K750" s="77">
        <f t="shared" si="68"/>
        <v>0</v>
      </c>
      <c r="L750" s="66">
        <f t="shared" si="68"/>
        <v>0</v>
      </c>
      <c r="M750" s="77">
        <f t="shared" si="68"/>
        <v>0</v>
      </c>
      <c r="N750" s="77">
        <f t="shared" si="68"/>
        <v>8852.9</v>
      </c>
      <c r="O750" s="77">
        <f t="shared" si="68"/>
        <v>34759497.479999997</v>
      </c>
      <c r="P750" s="77">
        <f t="shared" si="68"/>
        <v>0</v>
      </c>
      <c r="Q750" s="77">
        <f t="shared" si="68"/>
        <v>0</v>
      </c>
      <c r="R750" s="77">
        <f t="shared" si="68"/>
        <v>652.6</v>
      </c>
      <c r="S750" s="77">
        <f t="shared" si="68"/>
        <v>487172.44</v>
      </c>
      <c r="T750" s="77">
        <f t="shared" si="68"/>
        <v>2365.6</v>
      </c>
      <c r="U750" s="77">
        <f t="shared" si="68"/>
        <v>7942571.8399999999</v>
      </c>
      <c r="V750" s="77">
        <f t="shared" si="68"/>
        <v>720</v>
      </c>
      <c r="W750" s="77">
        <f t="shared" si="68"/>
        <v>838318.02</v>
      </c>
    </row>
    <row r="751" spans="1:23" s="33" customFormat="1" ht="24.75" hidden="1" customHeight="1">
      <c r="A751" s="152" t="s">
        <v>46</v>
      </c>
      <c r="B751" s="153"/>
      <c r="C751" s="154"/>
      <c r="D751" s="83"/>
      <c r="E751" s="46"/>
      <c r="F751" s="46"/>
      <c r="G751" s="46"/>
      <c r="H751" s="46"/>
      <c r="I751" s="46"/>
      <c r="J751" s="46"/>
      <c r="K751" s="46"/>
      <c r="L751" s="82"/>
      <c r="M751" s="48"/>
      <c r="N751" s="105"/>
      <c r="O751" s="48"/>
      <c r="P751" s="79"/>
      <c r="Q751" s="48"/>
      <c r="R751" s="105"/>
      <c r="S751" s="48"/>
      <c r="T751" s="48"/>
      <c r="U751" s="48"/>
      <c r="V751" s="79"/>
      <c r="W751" s="48"/>
    </row>
    <row r="752" spans="1:23" s="30" customFormat="1" ht="24.75" hidden="1" customHeight="1">
      <c r="A752" s="16">
        <v>172</v>
      </c>
      <c r="B752" s="7" t="s">
        <v>698</v>
      </c>
      <c r="C752" s="40">
        <f t="shared" ref="C752:C783" si="69">ROUND(SUM(D752+E752+F752+G752+H752+I752+J752+K752+M752+O752+Q752+S752+U752+W752),2)</f>
        <v>10453851.810000001</v>
      </c>
      <c r="D752" s="47">
        <v>207763.87</v>
      </c>
      <c r="E752" s="46">
        <v>439429.34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8">
        <v>0</v>
      </c>
      <c r="M752" s="46">
        <v>0</v>
      </c>
      <c r="N752" s="46">
        <v>0</v>
      </c>
      <c r="O752" s="46">
        <v>0</v>
      </c>
      <c r="P752" s="46">
        <v>0</v>
      </c>
      <c r="Q752" s="46">
        <v>0</v>
      </c>
      <c r="R752" s="46">
        <v>0</v>
      </c>
      <c r="S752" s="46">
        <v>0</v>
      </c>
      <c r="T752" s="46">
        <v>2308.7399999999998</v>
      </c>
      <c r="U752" s="46">
        <v>9806658.5999999996</v>
      </c>
      <c r="V752" s="46">
        <v>0</v>
      </c>
      <c r="W752" s="46">
        <v>0</v>
      </c>
    </row>
    <row r="753" spans="1:23" s="24" customFormat="1" ht="24.75" hidden="1" customHeight="1">
      <c r="A753" s="16">
        <v>173</v>
      </c>
      <c r="B753" s="7" t="s">
        <v>687</v>
      </c>
      <c r="C753" s="40">
        <f t="shared" si="69"/>
        <v>9214283.6699999999</v>
      </c>
      <c r="D753" s="47">
        <v>183247.28</v>
      </c>
      <c r="E753" s="46">
        <v>381584.94</v>
      </c>
      <c r="F753" s="46">
        <v>0</v>
      </c>
      <c r="G753" s="46">
        <v>1745008.47</v>
      </c>
      <c r="H753" s="46">
        <v>0</v>
      </c>
      <c r="I753" s="46">
        <v>0</v>
      </c>
      <c r="J753" s="46">
        <v>568984.12</v>
      </c>
      <c r="K753" s="46">
        <v>0</v>
      </c>
      <c r="L753" s="8">
        <v>0</v>
      </c>
      <c r="M753" s="46">
        <v>0</v>
      </c>
      <c r="N753" s="46">
        <v>0</v>
      </c>
      <c r="O753" s="46">
        <v>0</v>
      </c>
      <c r="P753" s="46">
        <v>0</v>
      </c>
      <c r="Q753" s="46">
        <v>0</v>
      </c>
      <c r="R753" s="46">
        <v>0</v>
      </c>
      <c r="S753" s="46">
        <v>0</v>
      </c>
      <c r="T753" s="46">
        <v>1667.66</v>
      </c>
      <c r="U753" s="46">
        <v>6335458.8600000003</v>
      </c>
      <c r="V753" s="46">
        <v>0</v>
      </c>
      <c r="W753" s="46">
        <v>0</v>
      </c>
    </row>
    <row r="754" spans="1:23" s="30" customFormat="1" ht="24.75" hidden="1" customHeight="1">
      <c r="A754" s="16">
        <v>174</v>
      </c>
      <c r="B754" s="7" t="s">
        <v>688</v>
      </c>
      <c r="C754" s="40">
        <f t="shared" si="69"/>
        <v>7781522.1500000004</v>
      </c>
      <c r="D754" s="47">
        <v>153403.64000000001</v>
      </c>
      <c r="E754" s="46">
        <v>387316.09</v>
      </c>
      <c r="F754" s="46">
        <v>0</v>
      </c>
      <c r="G754" s="46">
        <v>0</v>
      </c>
      <c r="H754" s="46">
        <v>239732.42</v>
      </c>
      <c r="I754" s="46">
        <v>179174.7</v>
      </c>
      <c r="J754" s="46">
        <v>0</v>
      </c>
      <c r="K754" s="46">
        <v>0</v>
      </c>
      <c r="L754" s="8">
        <v>0</v>
      </c>
      <c r="M754" s="46">
        <v>0</v>
      </c>
      <c r="N754" s="46">
        <v>0</v>
      </c>
      <c r="O754" s="46">
        <v>0</v>
      </c>
      <c r="P754" s="46">
        <v>0</v>
      </c>
      <c r="Q754" s="46">
        <v>0</v>
      </c>
      <c r="R754" s="46">
        <v>0</v>
      </c>
      <c r="S754" s="46">
        <v>0</v>
      </c>
      <c r="T754" s="46">
        <v>1833.04</v>
      </c>
      <c r="U754" s="46">
        <v>6821895.2999999998</v>
      </c>
      <c r="V754" s="46">
        <v>0</v>
      </c>
      <c r="W754" s="46">
        <v>0</v>
      </c>
    </row>
    <row r="755" spans="1:23" s="30" customFormat="1" ht="24.75" hidden="1" customHeight="1">
      <c r="A755" s="16">
        <v>175</v>
      </c>
      <c r="B755" s="7" t="s">
        <v>689</v>
      </c>
      <c r="C755" s="40">
        <f t="shared" si="69"/>
        <v>9854947.2899999991</v>
      </c>
      <c r="D755" s="47">
        <v>193241.87</v>
      </c>
      <c r="E755" s="46">
        <v>540499.76</v>
      </c>
      <c r="F755" s="46">
        <v>1094859.18</v>
      </c>
      <c r="G755" s="46">
        <v>1742985.82</v>
      </c>
      <c r="H755" s="46">
        <v>0</v>
      </c>
      <c r="I755" s="46">
        <v>184759.59</v>
      </c>
      <c r="J755" s="46">
        <v>0</v>
      </c>
      <c r="K755" s="46">
        <v>0</v>
      </c>
      <c r="L755" s="8">
        <v>0</v>
      </c>
      <c r="M755" s="46">
        <v>0</v>
      </c>
      <c r="N755" s="46">
        <v>0</v>
      </c>
      <c r="O755" s="46">
        <v>0</v>
      </c>
      <c r="P755" s="46">
        <v>0</v>
      </c>
      <c r="Q755" s="46">
        <v>0</v>
      </c>
      <c r="R755" s="46">
        <v>0</v>
      </c>
      <c r="S755" s="46">
        <v>0</v>
      </c>
      <c r="T755" s="46">
        <v>1833.04</v>
      </c>
      <c r="U755" s="46">
        <v>6098601.0700000003</v>
      </c>
      <c r="V755" s="46">
        <v>0</v>
      </c>
      <c r="W755" s="46">
        <v>0</v>
      </c>
    </row>
    <row r="756" spans="1:23" s="30" customFormat="1" ht="24.75" hidden="1" customHeight="1">
      <c r="A756" s="16">
        <v>176</v>
      </c>
      <c r="B756" s="7" t="s">
        <v>690</v>
      </c>
      <c r="C756" s="40">
        <f t="shared" si="69"/>
        <v>9260194.0399999991</v>
      </c>
      <c r="D756" s="47">
        <v>182768.08</v>
      </c>
      <c r="E756" s="46">
        <v>450593.53</v>
      </c>
      <c r="F756" s="46">
        <v>0</v>
      </c>
      <c r="G756" s="46">
        <v>1806855.37</v>
      </c>
      <c r="H756" s="46">
        <v>240671.71</v>
      </c>
      <c r="I756" s="46">
        <v>179219.32</v>
      </c>
      <c r="J756" s="46">
        <v>615056.98</v>
      </c>
      <c r="K756" s="46">
        <v>0</v>
      </c>
      <c r="L756" s="8">
        <v>0</v>
      </c>
      <c r="M756" s="46">
        <v>0</v>
      </c>
      <c r="N756" s="46">
        <v>0</v>
      </c>
      <c r="O756" s="46">
        <v>0</v>
      </c>
      <c r="P756" s="46">
        <v>0</v>
      </c>
      <c r="Q756" s="46">
        <v>0</v>
      </c>
      <c r="R756" s="46">
        <v>0</v>
      </c>
      <c r="S756" s="46">
        <v>0</v>
      </c>
      <c r="T756" s="46">
        <v>1502.4</v>
      </c>
      <c r="U756" s="46">
        <v>5785029.0499999998</v>
      </c>
      <c r="V756" s="46">
        <v>0</v>
      </c>
      <c r="W756" s="46">
        <v>0</v>
      </c>
    </row>
    <row r="757" spans="1:23" s="30" customFormat="1" ht="24.75" hidden="1" customHeight="1">
      <c r="A757" s="16">
        <v>177</v>
      </c>
      <c r="B757" s="7" t="s">
        <v>691</v>
      </c>
      <c r="C757" s="40">
        <f t="shared" si="69"/>
        <v>3084918.97</v>
      </c>
      <c r="D757" s="47">
        <v>51206.9</v>
      </c>
      <c r="E757" s="46">
        <v>616696.05000000005</v>
      </c>
      <c r="F757" s="46">
        <v>0</v>
      </c>
      <c r="G757" s="46">
        <v>1592920.3</v>
      </c>
      <c r="H757" s="46">
        <v>478755.67</v>
      </c>
      <c r="I757" s="46">
        <v>345340.05</v>
      </c>
      <c r="J757" s="46">
        <v>0</v>
      </c>
      <c r="K757" s="46">
        <v>0</v>
      </c>
      <c r="L757" s="8">
        <v>0</v>
      </c>
      <c r="M757" s="46">
        <v>0</v>
      </c>
      <c r="N757" s="46">
        <v>0</v>
      </c>
      <c r="O757" s="46">
        <v>0</v>
      </c>
      <c r="P757" s="46">
        <v>0</v>
      </c>
      <c r="Q757" s="46">
        <v>0</v>
      </c>
      <c r="R757" s="46">
        <v>0</v>
      </c>
      <c r="S757" s="46">
        <v>0</v>
      </c>
      <c r="T757" s="46">
        <v>0</v>
      </c>
      <c r="U757" s="46">
        <v>0</v>
      </c>
      <c r="V757" s="46">
        <v>0</v>
      </c>
      <c r="W757" s="46">
        <v>0</v>
      </c>
    </row>
    <row r="758" spans="1:23" s="30" customFormat="1" ht="24.75" hidden="1" customHeight="1">
      <c r="A758" s="16">
        <v>178</v>
      </c>
      <c r="B758" s="7" t="s">
        <v>692</v>
      </c>
      <c r="C758" s="40">
        <f t="shared" si="69"/>
        <v>552821.39</v>
      </c>
      <c r="D758" s="47">
        <f t="shared" ref="D758:D759" si="70">ROUND((F758+G758+H758+I758+J758+K758+M758+O758+Q758+S758+U758+W758)*0.0214,2)</f>
        <v>0</v>
      </c>
      <c r="E758" s="46">
        <v>552821.39</v>
      </c>
      <c r="F758" s="46">
        <v>0</v>
      </c>
      <c r="G758" s="46">
        <v>0</v>
      </c>
      <c r="H758" s="46">
        <v>0</v>
      </c>
      <c r="I758" s="46">
        <v>0</v>
      </c>
      <c r="J758" s="46">
        <v>0</v>
      </c>
      <c r="K758" s="46">
        <v>0</v>
      </c>
      <c r="L758" s="8">
        <v>0</v>
      </c>
      <c r="M758" s="46">
        <v>0</v>
      </c>
      <c r="N758" s="46">
        <v>0</v>
      </c>
      <c r="O758" s="46">
        <v>0</v>
      </c>
      <c r="P758" s="46">
        <v>0</v>
      </c>
      <c r="Q758" s="46">
        <v>0</v>
      </c>
      <c r="R758" s="46">
        <v>0</v>
      </c>
      <c r="S758" s="46">
        <v>0</v>
      </c>
      <c r="T758" s="46">
        <v>0</v>
      </c>
      <c r="U758" s="46">
        <v>0</v>
      </c>
      <c r="V758" s="46">
        <v>0</v>
      </c>
      <c r="W758" s="46">
        <v>0</v>
      </c>
    </row>
    <row r="759" spans="1:23" s="30" customFormat="1" ht="24.75" hidden="1" customHeight="1">
      <c r="A759" s="16">
        <v>179</v>
      </c>
      <c r="B759" s="7" t="s">
        <v>693</v>
      </c>
      <c r="C759" s="40">
        <f t="shared" si="69"/>
        <v>304100.77</v>
      </c>
      <c r="D759" s="47">
        <f t="shared" si="70"/>
        <v>0</v>
      </c>
      <c r="E759" s="46">
        <v>304100.77</v>
      </c>
      <c r="F759" s="46">
        <v>0</v>
      </c>
      <c r="G759" s="46">
        <v>0</v>
      </c>
      <c r="H759" s="46">
        <v>0</v>
      </c>
      <c r="I759" s="46">
        <v>0</v>
      </c>
      <c r="J759" s="46">
        <v>0</v>
      </c>
      <c r="K759" s="46">
        <v>0</v>
      </c>
      <c r="L759" s="8">
        <v>0</v>
      </c>
      <c r="M759" s="46">
        <v>0</v>
      </c>
      <c r="N759" s="46">
        <v>0</v>
      </c>
      <c r="O759" s="46">
        <v>0</v>
      </c>
      <c r="P759" s="46">
        <v>0</v>
      </c>
      <c r="Q759" s="46">
        <v>0</v>
      </c>
      <c r="R759" s="46">
        <v>0</v>
      </c>
      <c r="S759" s="46">
        <v>0</v>
      </c>
      <c r="T759" s="46">
        <v>0</v>
      </c>
      <c r="U759" s="46">
        <v>0</v>
      </c>
      <c r="V759" s="46">
        <v>0</v>
      </c>
      <c r="W759" s="46">
        <v>0</v>
      </c>
    </row>
    <row r="760" spans="1:23" s="30" customFormat="1" ht="24.75" hidden="1" customHeight="1">
      <c r="A760" s="16">
        <v>180</v>
      </c>
      <c r="B760" s="7" t="s">
        <v>699</v>
      </c>
      <c r="C760" s="40">
        <f t="shared" si="69"/>
        <v>13154811.390000001</v>
      </c>
      <c r="D760" s="47">
        <v>264292.87</v>
      </c>
      <c r="E760" s="46">
        <v>415635.76</v>
      </c>
      <c r="F760" s="46">
        <v>0</v>
      </c>
      <c r="G760" s="46">
        <v>2171688.7000000002</v>
      </c>
      <c r="H760" s="46">
        <v>0</v>
      </c>
      <c r="I760" s="46">
        <v>337420.63</v>
      </c>
      <c r="J760" s="46">
        <v>0</v>
      </c>
      <c r="K760" s="46">
        <v>0</v>
      </c>
      <c r="L760" s="8">
        <v>0</v>
      </c>
      <c r="M760" s="46">
        <v>0</v>
      </c>
      <c r="N760" s="46">
        <v>0</v>
      </c>
      <c r="O760" s="46">
        <v>0</v>
      </c>
      <c r="P760" s="46">
        <v>0</v>
      </c>
      <c r="Q760" s="46">
        <v>0</v>
      </c>
      <c r="R760" s="46">
        <v>0</v>
      </c>
      <c r="S760" s="46">
        <v>0</v>
      </c>
      <c r="T760" s="46">
        <v>2308.7399999999998</v>
      </c>
      <c r="U760" s="46">
        <v>9965773.4299999997</v>
      </c>
      <c r="V760" s="46">
        <v>0</v>
      </c>
      <c r="W760" s="46">
        <v>0</v>
      </c>
    </row>
    <row r="761" spans="1:23" s="30" customFormat="1" ht="24.75" hidden="1" customHeight="1">
      <c r="A761" s="16">
        <v>181</v>
      </c>
      <c r="B761" s="7" t="s">
        <v>694</v>
      </c>
      <c r="C761" s="40">
        <f t="shared" si="69"/>
        <v>3414637.51</v>
      </c>
      <c r="D761" s="47">
        <v>56564.26</v>
      </c>
      <c r="E761" s="46">
        <v>744189.49</v>
      </c>
      <c r="F761" s="46">
        <v>0</v>
      </c>
      <c r="G761" s="46">
        <v>2244511.52</v>
      </c>
      <c r="H761" s="46">
        <v>213692.88999999998</v>
      </c>
      <c r="I761" s="46">
        <v>155679.35</v>
      </c>
      <c r="J761" s="46">
        <v>0</v>
      </c>
      <c r="K761" s="46">
        <v>0</v>
      </c>
      <c r="L761" s="8">
        <v>0</v>
      </c>
      <c r="M761" s="46">
        <v>0</v>
      </c>
      <c r="N761" s="46">
        <v>0</v>
      </c>
      <c r="O761" s="46">
        <v>0</v>
      </c>
      <c r="P761" s="46">
        <v>0</v>
      </c>
      <c r="Q761" s="46">
        <v>0</v>
      </c>
      <c r="R761" s="46">
        <v>0</v>
      </c>
      <c r="S761" s="46">
        <v>0</v>
      </c>
      <c r="T761" s="46">
        <v>0</v>
      </c>
      <c r="U761" s="46">
        <v>0</v>
      </c>
      <c r="V761" s="46">
        <v>0</v>
      </c>
      <c r="W761" s="46">
        <v>0</v>
      </c>
    </row>
    <row r="762" spans="1:23" s="30" customFormat="1" ht="24.75" hidden="1" customHeight="1">
      <c r="A762" s="16">
        <v>182</v>
      </c>
      <c r="B762" s="7" t="s">
        <v>695</v>
      </c>
      <c r="C762" s="40">
        <f t="shared" si="69"/>
        <v>777601.95</v>
      </c>
      <c r="D762" s="47">
        <v>9045.51</v>
      </c>
      <c r="E762" s="46">
        <v>341599.68</v>
      </c>
      <c r="F762" s="46">
        <v>0</v>
      </c>
      <c r="G762" s="46">
        <v>0</v>
      </c>
      <c r="H762" s="46">
        <v>230096.59</v>
      </c>
      <c r="I762" s="46">
        <v>196860.17</v>
      </c>
      <c r="J762" s="46">
        <v>0</v>
      </c>
      <c r="K762" s="46">
        <v>0</v>
      </c>
      <c r="L762" s="8">
        <v>0</v>
      </c>
      <c r="M762" s="46">
        <v>0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0</v>
      </c>
      <c r="U762" s="46">
        <v>0</v>
      </c>
      <c r="V762" s="46">
        <v>0</v>
      </c>
      <c r="W762" s="46">
        <v>0</v>
      </c>
    </row>
    <row r="763" spans="1:23" s="30" customFormat="1" ht="24.75" hidden="1" customHeight="1">
      <c r="A763" s="16">
        <v>183</v>
      </c>
      <c r="B763" s="7" t="s">
        <v>696</v>
      </c>
      <c r="C763" s="40">
        <f t="shared" si="69"/>
        <v>8347173.1699999999</v>
      </c>
      <c r="D763" s="47">
        <v>165307.6</v>
      </c>
      <c r="E763" s="46">
        <v>379184.56</v>
      </c>
      <c r="F763" s="46">
        <v>0</v>
      </c>
      <c r="G763" s="46">
        <v>0</v>
      </c>
      <c r="H763" s="46">
        <v>336827.9</v>
      </c>
      <c r="I763" s="46">
        <v>183565.06</v>
      </c>
      <c r="J763" s="46">
        <v>635949.98</v>
      </c>
      <c r="K763" s="46">
        <v>0</v>
      </c>
      <c r="L763" s="8">
        <v>0</v>
      </c>
      <c r="M763" s="46">
        <v>0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1833.04</v>
      </c>
      <c r="U763" s="46">
        <v>6646338.0700000003</v>
      </c>
      <c r="V763" s="46">
        <v>0</v>
      </c>
      <c r="W763" s="46">
        <v>0</v>
      </c>
    </row>
    <row r="764" spans="1:23" s="30" customFormat="1" ht="24.75" hidden="1" customHeight="1">
      <c r="A764" s="16">
        <v>184</v>
      </c>
      <c r="B764" s="7" t="s">
        <v>697</v>
      </c>
      <c r="C764" s="40">
        <f t="shared" si="69"/>
        <v>8394086.0800000001</v>
      </c>
      <c r="D764" s="47">
        <v>166285.85999999999</v>
      </c>
      <c r="E764" s="46">
        <v>378944.5</v>
      </c>
      <c r="F764" s="46">
        <v>0</v>
      </c>
      <c r="G764" s="46">
        <v>0</v>
      </c>
      <c r="H764" s="46">
        <v>336827.9</v>
      </c>
      <c r="I764" s="46">
        <v>183565.06</v>
      </c>
      <c r="J764" s="46">
        <v>677689.49</v>
      </c>
      <c r="K764" s="46">
        <v>0</v>
      </c>
      <c r="L764" s="8">
        <v>0</v>
      </c>
      <c r="M764" s="46">
        <v>0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1833.04</v>
      </c>
      <c r="U764" s="46">
        <v>6650773.2699999996</v>
      </c>
      <c r="V764" s="46">
        <v>0</v>
      </c>
      <c r="W764" s="46">
        <v>0</v>
      </c>
    </row>
    <row r="765" spans="1:23" s="30" customFormat="1" ht="24.75" hidden="1" customHeight="1">
      <c r="A765" s="16">
        <v>185</v>
      </c>
      <c r="B765" s="7" t="s">
        <v>1105</v>
      </c>
      <c r="C765" s="40">
        <f t="shared" si="69"/>
        <v>5620714.4199999999</v>
      </c>
      <c r="D765" s="47">
        <v>117170.45</v>
      </c>
      <c r="E765" s="46">
        <v>0</v>
      </c>
      <c r="F765" s="46">
        <v>0</v>
      </c>
      <c r="G765" s="46">
        <v>5503543.9699999997</v>
      </c>
      <c r="H765" s="46">
        <v>0</v>
      </c>
      <c r="I765" s="46">
        <v>0</v>
      </c>
      <c r="J765" s="46">
        <v>0</v>
      </c>
      <c r="K765" s="46">
        <v>0</v>
      </c>
      <c r="L765" s="8">
        <v>0</v>
      </c>
      <c r="M765" s="46">
        <v>0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6">
        <v>0</v>
      </c>
    </row>
    <row r="766" spans="1:23" s="30" customFormat="1" ht="24.75" hidden="1" customHeight="1">
      <c r="A766" s="16">
        <v>186</v>
      </c>
      <c r="B766" s="7" t="s">
        <v>726</v>
      </c>
      <c r="C766" s="40">
        <f t="shared" si="69"/>
        <v>693065.92</v>
      </c>
      <c r="D766" s="47">
        <v>9674.2900000000009</v>
      </c>
      <c r="E766" s="46">
        <v>228986.23999999999</v>
      </c>
      <c r="F766" s="46">
        <v>454405.39</v>
      </c>
      <c r="G766" s="46">
        <v>0</v>
      </c>
      <c r="H766" s="46">
        <v>0</v>
      </c>
      <c r="I766" s="46">
        <v>0</v>
      </c>
      <c r="J766" s="46">
        <v>0</v>
      </c>
      <c r="K766" s="46">
        <v>0</v>
      </c>
      <c r="L766" s="8">
        <v>0</v>
      </c>
      <c r="M766" s="46">
        <v>0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6">
        <v>0</v>
      </c>
    </row>
    <row r="767" spans="1:23" s="30" customFormat="1" ht="24.75" hidden="1" customHeight="1">
      <c r="A767" s="16">
        <v>187</v>
      </c>
      <c r="B767" s="7" t="s">
        <v>1106</v>
      </c>
      <c r="C767" s="40">
        <f t="shared" si="69"/>
        <v>2640244.67</v>
      </c>
      <c r="D767" s="47">
        <v>55039.03</v>
      </c>
      <c r="E767" s="46">
        <v>0</v>
      </c>
      <c r="F767" s="46">
        <v>0</v>
      </c>
      <c r="G767" s="46">
        <v>2585205.64</v>
      </c>
      <c r="H767" s="46">
        <v>0</v>
      </c>
      <c r="I767" s="46">
        <v>0</v>
      </c>
      <c r="J767" s="46">
        <v>0</v>
      </c>
      <c r="K767" s="46">
        <v>0</v>
      </c>
      <c r="L767" s="8">
        <v>0</v>
      </c>
      <c r="M767" s="46">
        <v>0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6">
        <v>0</v>
      </c>
    </row>
    <row r="768" spans="1:23" s="30" customFormat="1" ht="24.75" hidden="1" customHeight="1">
      <c r="A768" s="16">
        <v>188</v>
      </c>
      <c r="B768" s="7" t="s">
        <v>727</v>
      </c>
      <c r="C768" s="40">
        <f t="shared" si="69"/>
        <v>9000351.7599999998</v>
      </c>
      <c r="D768" s="47">
        <v>140661.14000000001</v>
      </c>
      <c r="E768" s="46">
        <v>208944.12</v>
      </c>
      <c r="F768" s="46">
        <v>0</v>
      </c>
      <c r="G768" s="46">
        <v>0</v>
      </c>
      <c r="H768" s="46">
        <v>0</v>
      </c>
      <c r="I768" s="46">
        <v>0</v>
      </c>
      <c r="J768" s="46">
        <v>0</v>
      </c>
      <c r="K768" s="46">
        <v>0</v>
      </c>
      <c r="L768" s="8">
        <v>0</v>
      </c>
      <c r="M768" s="46">
        <v>0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2376</v>
      </c>
      <c r="U768" s="46">
        <v>8650746.5</v>
      </c>
      <c r="V768" s="46">
        <v>0</v>
      </c>
      <c r="W768" s="46">
        <v>0</v>
      </c>
    </row>
    <row r="769" spans="1:23" s="30" customFormat="1" ht="24.75" hidden="1" customHeight="1">
      <c r="A769" s="16">
        <v>189</v>
      </c>
      <c r="B769" s="7" t="s">
        <v>728</v>
      </c>
      <c r="C769" s="40">
        <f t="shared" si="69"/>
        <v>387830.33</v>
      </c>
      <c r="D769" s="47">
        <f>ROUND((F769+G769+H769+I769+J769+K769+M769+O769+Q769+S769+U769+W769)*0.0214,2)</f>
        <v>0</v>
      </c>
      <c r="E769" s="46">
        <v>387830.33</v>
      </c>
      <c r="F769" s="46">
        <v>0</v>
      </c>
      <c r="G769" s="46">
        <v>0</v>
      </c>
      <c r="H769" s="46">
        <v>0</v>
      </c>
      <c r="I769" s="46">
        <v>0</v>
      </c>
      <c r="J769" s="46">
        <v>0</v>
      </c>
      <c r="K769" s="46">
        <v>0</v>
      </c>
      <c r="L769" s="8">
        <v>0</v>
      </c>
      <c r="M769" s="46">
        <v>0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6">
        <v>0</v>
      </c>
    </row>
    <row r="770" spans="1:23" s="30" customFormat="1" ht="24.75" hidden="1" customHeight="1">
      <c r="A770" s="16">
        <v>190</v>
      </c>
      <c r="B770" s="7" t="s">
        <v>729</v>
      </c>
      <c r="C770" s="40">
        <f t="shared" si="69"/>
        <v>323173.71000000002</v>
      </c>
      <c r="D770" s="47">
        <f>ROUND((F770+G770+H770+I770+J770+K770+M770+O770+Q770+S770+U770+W770)*0.0214,2)</f>
        <v>0</v>
      </c>
      <c r="E770" s="46">
        <v>323173.71000000002</v>
      </c>
      <c r="F770" s="46">
        <v>0</v>
      </c>
      <c r="G770" s="46">
        <v>0</v>
      </c>
      <c r="H770" s="46">
        <v>0</v>
      </c>
      <c r="I770" s="46">
        <v>0</v>
      </c>
      <c r="J770" s="46">
        <v>0</v>
      </c>
      <c r="K770" s="46">
        <v>0</v>
      </c>
      <c r="L770" s="8">
        <v>0</v>
      </c>
      <c r="M770" s="46">
        <v>0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6">
        <v>0</v>
      </c>
    </row>
    <row r="771" spans="1:23" s="30" customFormat="1" ht="24.75" hidden="1" customHeight="1">
      <c r="A771" s="16">
        <v>191</v>
      </c>
      <c r="B771" s="7" t="s">
        <v>730</v>
      </c>
      <c r="C771" s="40">
        <f t="shared" si="69"/>
        <v>1734089.89</v>
      </c>
      <c r="D771" s="47">
        <v>21126.11</v>
      </c>
      <c r="E771" s="46">
        <v>413695.19</v>
      </c>
      <c r="F771" s="46">
        <v>922006.86</v>
      </c>
      <c r="G771" s="46">
        <v>0</v>
      </c>
      <c r="H771" s="46">
        <v>0</v>
      </c>
      <c r="I771" s="46">
        <v>0</v>
      </c>
      <c r="J771" s="46">
        <v>377261.73</v>
      </c>
      <c r="K771" s="46">
        <v>0</v>
      </c>
      <c r="L771" s="8">
        <v>0</v>
      </c>
      <c r="M771" s="46">
        <v>0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6">
        <v>0</v>
      </c>
    </row>
    <row r="772" spans="1:23" s="30" customFormat="1" ht="24.75" hidden="1" customHeight="1">
      <c r="A772" s="16">
        <v>192</v>
      </c>
      <c r="B772" s="7" t="s">
        <v>731</v>
      </c>
      <c r="C772" s="40">
        <f t="shared" si="69"/>
        <v>3976890.94</v>
      </c>
      <c r="D772" s="47">
        <v>56497.08</v>
      </c>
      <c r="E772" s="46">
        <v>445788.86</v>
      </c>
      <c r="F772" s="46">
        <v>833597.32</v>
      </c>
      <c r="G772" s="46">
        <v>0</v>
      </c>
      <c r="H772" s="46">
        <v>0</v>
      </c>
      <c r="I772" s="46">
        <v>0</v>
      </c>
      <c r="J772" s="46">
        <v>336575.44</v>
      </c>
      <c r="K772" s="46">
        <v>0</v>
      </c>
      <c r="L772" s="8">
        <v>0</v>
      </c>
      <c r="M772" s="46">
        <v>0</v>
      </c>
      <c r="N772" s="46">
        <v>333.5</v>
      </c>
      <c r="O772" s="46">
        <v>1590317.35</v>
      </c>
      <c r="P772" s="46">
        <v>247.5</v>
      </c>
      <c r="Q772" s="46">
        <v>714114.89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6">
        <v>0</v>
      </c>
    </row>
    <row r="773" spans="1:23" s="30" customFormat="1" ht="24.75" hidden="1" customHeight="1">
      <c r="A773" s="16">
        <v>193</v>
      </c>
      <c r="B773" s="7" t="s">
        <v>732</v>
      </c>
      <c r="C773" s="40">
        <f t="shared" si="69"/>
        <v>2042953.88</v>
      </c>
      <c r="D773" s="47">
        <v>40923.300000000003</v>
      </c>
      <c r="E773" s="46">
        <v>79846.52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8">
        <v>0</v>
      </c>
      <c r="M773" s="46">
        <v>0</v>
      </c>
      <c r="N773" s="46">
        <v>0</v>
      </c>
      <c r="O773" s="46">
        <v>0</v>
      </c>
      <c r="P773" s="46">
        <v>0</v>
      </c>
      <c r="Q773" s="46">
        <v>0</v>
      </c>
      <c r="R773" s="46">
        <v>609</v>
      </c>
      <c r="S773" s="46">
        <v>1922184.06</v>
      </c>
      <c r="T773" s="46">
        <v>0</v>
      </c>
      <c r="U773" s="46">
        <v>0</v>
      </c>
      <c r="V773" s="46">
        <v>0</v>
      </c>
      <c r="W773" s="46">
        <v>0</v>
      </c>
    </row>
    <row r="774" spans="1:23" s="30" customFormat="1" ht="24.75" hidden="1" customHeight="1">
      <c r="A774" s="16">
        <v>194</v>
      </c>
      <c r="B774" s="7" t="s">
        <v>733</v>
      </c>
      <c r="C774" s="40">
        <f t="shared" si="69"/>
        <v>2906274.84</v>
      </c>
      <c r="D774" s="47">
        <v>58917.38</v>
      </c>
      <c r="E774" s="46">
        <v>79983.89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8">
        <v>0</v>
      </c>
      <c r="M774" s="46">
        <v>0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591.6</v>
      </c>
      <c r="U774" s="46">
        <v>2767373.57</v>
      </c>
      <c r="V774" s="46">
        <v>0</v>
      </c>
      <c r="W774" s="46">
        <v>0</v>
      </c>
    </row>
    <row r="775" spans="1:23" s="22" customFormat="1" ht="24.75" hidden="1" customHeight="1">
      <c r="A775" s="16">
        <v>195</v>
      </c>
      <c r="B775" s="7" t="s">
        <v>700</v>
      </c>
      <c r="C775" s="40">
        <f t="shared" si="69"/>
        <v>11068682.17</v>
      </c>
      <c r="D775" s="47">
        <v>220300.06</v>
      </c>
      <c r="E775" s="46">
        <v>450003.34</v>
      </c>
      <c r="F775" s="46">
        <v>0</v>
      </c>
      <c r="G775" s="46">
        <v>0</v>
      </c>
      <c r="H775" s="46">
        <v>345196.98</v>
      </c>
      <c r="I775" s="46">
        <v>196193.8</v>
      </c>
      <c r="J775" s="46">
        <v>0</v>
      </c>
      <c r="K775" s="46">
        <v>0</v>
      </c>
      <c r="L775" s="8">
        <v>0</v>
      </c>
      <c r="M775" s="46">
        <v>0</v>
      </c>
      <c r="N775" s="46">
        <v>923.3</v>
      </c>
      <c r="O775" s="46">
        <v>5433033.3300000001</v>
      </c>
      <c r="P775" s="46">
        <v>0</v>
      </c>
      <c r="Q775" s="46">
        <v>0</v>
      </c>
      <c r="R775" s="46">
        <v>1832.92</v>
      </c>
      <c r="S775" s="46">
        <v>4423954.66</v>
      </c>
      <c r="T775" s="46">
        <v>0</v>
      </c>
      <c r="U775" s="46">
        <v>0</v>
      </c>
      <c r="V775" s="46">
        <v>0</v>
      </c>
      <c r="W775" s="46">
        <v>0</v>
      </c>
    </row>
    <row r="776" spans="1:23" s="22" customFormat="1" ht="24.75" hidden="1" customHeight="1">
      <c r="A776" s="16">
        <v>196</v>
      </c>
      <c r="B776" s="7" t="s">
        <v>636</v>
      </c>
      <c r="C776" s="40">
        <f t="shared" si="69"/>
        <v>646104.16</v>
      </c>
      <c r="D776" s="47">
        <f>ROUND((F776+G776+H776+I776+J776+K776+M776+O776+Q776+S776+U776+W776)*0.0214,2)</f>
        <v>0</v>
      </c>
      <c r="E776" s="46">
        <v>646104.16</v>
      </c>
      <c r="F776" s="46">
        <v>0</v>
      </c>
      <c r="G776" s="46">
        <v>0</v>
      </c>
      <c r="H776" s="46">
        <v>0</v>
      </c>
      <c r="I776" s="46">
        <v>0</v>
      </c>
      <c r="J776" s="46">
        <v>0</v>
      </c>
      <c r="K776" s="46">
        <v>0</v>
      </c>
      <c r="L776" s="8">
        <v>0</v>
      </c>
      <c r="M776" s="46">
        <v>0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6">
        <v>0</v>
      </c>
    </row>
    <row r="777" spans="1:23" s="30" customFormat="1" ht="24.75" hidden="1" customHeight="1">
      <c r="A777" s="16">
        <v>197</v>
      </c>
      <c r="B777" s="7" t="s">
        <v>701</v>
      </c>
      <c r="C777" s="40">
        <f t="shared" si="69"/>
        <v>5372692.9100000001</v>
      </c>
      <c r="D777" s="47">
        <v>103164.43</v>
      </c>
      <c r="E777" s="46">
        <v>400066.03</v>
      </c>
      <c r="F777" s="46">
        <v>0</v>
      </c>
      <c r="G777" s="46">
        <v>0</v>
      </c>
      <c r="H777" s="46">
        <v>0</v>
      </c>
      <c r="I777" s="46">
        <v>0</v>
      </c>
      <c r="J777" s="46">
        <v>0</v>
      </c>
      <c r="K777" s="46">
        <v>0</v>
      </c>
      <c r="L777" s="8">
        <v>0</v>
      </c>
      <c r="M777" s="46">
        <v>0</v>
      </c>
      <c r="N777" s="46">
        <v>923.3</v>
      </c>
      <c r="O777" s="46">
        <v>4869462.45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6">
        <v>0</v>
      </c>
    </row>
    <row r="778" spans="1:23" s="30" customFormat="1" ht="24.75" hidden="1" customHeight="1">
      <c r="A778" s="16">
        <v>198</v>
      </c>
      <c r="B778" s="7" t="s">
        <v>702</v>
      </c>
      <c r="C778" s="40">
        <f t="shared" si="69"/>
        <v>5266087.08</v>
      </c>
      <c r="D778" s="47">
        <v>100942.62</v>
      </c>
      <c r="E778" s="46">
        <v>400553.84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8">
        <v>0</v>
      </c>
      <c r="M778" s="46">
        <v>0</v>
      </c>
      <c r="N778" s="46">
        <v>923.3</v>
      </c>
      <c r="O778" s="46">
        <v>4764590.62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6">
        <v>0</v>
      </c>
    </row>
    <row r="779" spans="1:23" s="22" customFormat="1" ht="24.75" hidden="1" customHeight="1">
      <c r="A779" s="16">
        <v>199</v>
      </c>
      <c r="B779" s="7" t="s">
        <v>734</v>
      </c>
      <c r="C779" s="40">
        <f t="shared" si="69"/>
        <v>2923560.65</v>
      </c>
      <c r="D779" s="47">
        <v>59276.6</v>
      </c>
      <c r="E779" s="46">
        <v>80037.899999999994</v>
      </c>
      <c r="F779" s="46">
        <v>0</v>
      </c>
      <c r="G779" s="46">
        <v>0</v>
      </c>
      <c r="H779" s="46">
        <v>0</v>
      </c>
      <c r="I779" s="46">
        <v>0</v>
      </c>
      <c r="J779" s="46">
        <v>0</v>
      </c>
      <c r="K779" s="46">
        <v>0</v>
      </c>
      <c r="L779" s="8">
        <v>0</v>
      </c>
      <c r="M779" s="46">
        <v>0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589.79999999999995</v>
      </c>
      <c r="U779" s="46">
        <v>2784246.15</v>
      </c>
      <c r="V779" s="46">
        <v>0</v>
      </c>
      <c r="W779" s="46">
        <v>0</v>
      </c>
    </row>
    <row r="780" spans="1:23" s="22" customFormat="1" ht="24.75" hidden="1" customHeight="1">
      <c r="A780" s="16">
        <v>200</v>
      </c>
      <c r="B780" s="7" t="s">
        <v>703</v>
      </c>
      <c r="C780" s="40">
        <f t="shared" si="69"/>
        <v>710708.66</v>
      </c>
      <c r="D780" s="47">
        <v>8402.65</v>
      </c>
      <c r="E780" s="46">
        <v>305692.52</v>
      </c>
      <c r="F780" s="46">
        <v>0</v>
      </c>
      <c r="G780" s="46">
        <v>0</v>
      </c>
      <c r="H780" s="46">
        <v>239474.64</v>
      </c>
      <c r="I780" s="46">
        <v>157138.85</v>
      </c>
      <c r="J780" s="46">
        <v>0</v>
      </c>
      <c r="K780" s="46">
        <v>0</v>
      </c>
      <c r="L780" s="8">
        <v>0</v>
      </c>
      <c r="M780" s="46">
        <v>0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6">
        <v>0</v>
      </c>
    </row>
    <row r="781" spans="1:23" s="22" customFormat="1" ht="24.75" hidden="1" customHeight="1">
      <c r="A781" s="16">
        <v>201</v>
      </c>
      <c r="B781" s="7" t="s">
        <v>704</v>
      </c>
      <c r="C781" s="40">
        <f t="shared" si="69"/>
        <v>18207039.140000001</v>
      </c>
      <c r="D781" s="47">
        <v>371204.97</v>
      </c>
      <c r="E781" s="46">
        <v>314594.65000000002</v>
      </c>
      <c r="F781" s="46">
        <v>0</v>
      </c>
      <c r="G781" s="46">
        <v>0</v>
      </c>
      <c r="H781" s="46">
        <v>320870.07</v>
      </c>
      <c r="I781" s="46">
        <v>201745.92000000001</v>
      </c>
      <c r="J781" s="46">
        <v>1331740.94</v>
      </c>
      <c r="K781" s="46">
        <v>0</v>
      </c>
      <c r="L781" s="8">
        <v>0</v>
      </c>
      <c r="M781" s="46">
        <v>0</v>
      </c>
      <c r="N781" s="46">
        <v>923.3</v>
      </c>
      <c r="O781" s="46">
        <v>6232239.71</v>
      </c>
      <c r="P781" s="46">
        <v>0</v>
      </c>
      <c r="Q781" s="46">
        <v>0</v>
      </c>
      <c r="R781" s="46">
        <v>0</v>
      </c>
      <c r="S781" s="46">
        <v>0</v>
      </c>
      <c r="T781" s="46">
        <v>1832.92</v>
      </c>
      <c r="U781" s="46">
        <v>9434642.8800000008</v>
      </c>
      <c r="V781" s="46">
        <v>0</v>
      </c>
      <c r="W781" s="46">
        <v>0</v>
      </c>
    </row>
    <row r="782" spans="1:23" s="30" customFormat="1" ht="24.75" hidden="1" customHeight="1">
      <c r="A782" s="16">
        <v>202</v>
      </c>
      <c r="B782" s="7" t="s">
        <v>705</v>
      </c>
      <c r="C782" s="40">
        <f t="shared" si="69"/>
        <v>5055704.2699999996</v>
      </c>
      <c r="D782" s="47">
        <v>143680.54</v>
      </c>
      <c r="E782" s="46">
        <v>571036.44999999995</v>
      </c>
      <c r="F782" s="46">
        <v>0</v>
      </c>
      <c r="G782" s="46">
        <v>2728895.45</v>
      </c>
      <c r="H782" s="46">
        <v>0</v>
      </c>
      <c r="I782" s="46">
        <v>0</v>
      </c>
      <c r="J782" s="46">
        <v>0</v>
      </c>
      <c r="K782" s="46">
        <v>0</v>
      </c>
      <c r="L782" s="8">
        <v>0</v>
      </c>
      <c r="M782" s="46">
        <v>0</v>
      </c>
      <c r="N782" s="46">
        <v>0</v>
      </c>
      <c r="O782" s="46">
        <v>0</v>
      </c>
      <c r="P782" s="46">
        <v>0</v>
      </c>
      <c r="Q782" s="46">
        <v>0</v>
      </c>
      <c r="R782" s="46">
        <v>2674.96</v>
      </c>
      <c r="S782" s="46">
        <v>1612091.83</v>
      </c>
      <c r="T782" s="46">
        <v>0</v>
      </c>
      <c r="U782" s="46">
        <v>0</v>
      </c>
      <c r="V782" s="46">
        <v>0</v>
      </c>
      <c r="W782" s="46">
        <v>0</v>
      </c>
    </row>
    <row r="783" spans="1:23" s="30" customFormat="1" ht="24.75" hidden="1" customHeight="1">
      <c r="A783" s="16">
        <v>203</v>
      </c>
      <c r="B783" s="7" t="s">
        <v>706</v>
      </c>
      <c r="C783" s="40">
        <f t="shared" si="69"/>
        <v>1243868.98</v>
      </c>
      <c r="D783" s="47">
        <v>9662.1</v>
      </c>
      <c r="E783" s="46">
        <v>232433.66</v>
      </c>
      <c r="F783" s="46">
        <v>0</v>
      </c>
      <c r="G783" s="46">
        <v>0</v>
      </c>
      <c r="H783" s="46">
        <v>0</v>
      </c>
      <c r="I783" s="46">
        <v>0</v>
      </c>
      <c r="J783" s="46">
        <v>1001773.22</v>
      </c>
      <c r="K783" s="46">
        <v>0</v>
      </c>
      <c r="L783" s="8">
        <v>0</v>
      </c>
      <c r="M783" s="46">
        <v>0</v>
      </c>
      <c r="N783" s="46">
        <v>0</v>
      </c>
      <c r="O783" s="46">
        <v>0</v>
      </c>
      <c r="P783" s="46">
        <v>0</v>
      </c>
      <c r="Q783" s="46">
        <v>0</v>
      </c>
      <c r="R783" s="46">
        <v>0</v>
      </c>
      <c r="S783" s="46">
        <v>0</v>
      </c>
      <c r="T783" s="46">
        <v>0</v>
      </c>
      <c r="U783" s="46">
        <v>0</v>
      </c>
      <c r="V783" s="46">
        <v>0</v>
      </c>
      <c r="W783" s="46">
        <v>0</v>
      </c>
    </row>
    <row r="784" spans="1:23" s="30" customFormat="1" ht="24.75" hidden="1" customHeight="1">
      <c r="A784" s="16">
        <v>204</v>
      </c>
      <c r="B784" s="7" t="s">
        <v>707</v>
      </c>
      <c r="C784" s="40">
        <f t="shared" ref="C784:C815" si="71">ROUND(SUM(D784+E784+F784+G784+H784+I784+J784+K784+M784+O784+Q784+S784+U784+W784),2)</f>
        <v>706655.33</v>
      </c>
      <c r="D784" s="47">
        <v>4012.8</v>
      </c>
      <c r="E784" s="46">
        <v>286592.56</v>
      </c>
      <c r="F784" s="46">
        <v>0</v>
      </c>
      <c r="G784" s="46">
        <v>0</v>
      </c>
      <c r="H784" s="46">
        <v>253721.83</v>
      </c>
      <c r="I784" s="46">
        <v>162328.14000000001</v>
      </c>
      <c r="J784" s="46">
        <v>0</v>
      </c>
      <c r="K784" s="46">
        <v>0</v>
      </c>
      <c r="L784" s="8">
        <v>0</v>
      </c>
      <c r="M784" s="46">
        <v>0</v>
      </c>
      <c r="N784" s="46">
        <v>0</v>
      </c>
      <c r="O784" s="46">
        <v>0</v>
      </c>
      <c r="P784" s="46">
        <v>0</v>
      </c>
      <c r="Q784" s="46">
        <v>0</v>
      </c>
      <c r="R784" s="46">
        <v>0</v>
      </c>
      <c r="S784" s="46">
        <v>0</v>
      </c>
      <c r="T784" s="46">
        <v>0</v>
      </c>
      <c r="U784" s="46">
        <v>0</v>
      </c>
      <c r="V784" s="46">
        <v>0</v>
      </c>
      <c r="W784" s="46">
        <v>0</v>
      </c>
    </row>
    <row r="785" spans="1:23" s="22" customFormat="1" ht="24.75" hidden="1" customHeight="1">
      <c r="A785" s="16">
        <v>205</v>
      </c>
      <c r="B785" s="7" t="s">
        <v>708</v>
      </c>
      <c r="C785" s="40">
        <f t="shared" si="71"/>
        <v>13996515.460000001</v>
      </c>
      <c r="D785" s="47">
        <v>129902.32</v>
      </c>
      <c r="E785" s="46">
        <v>398253.95</v>
      </c>
      <c r="F785" s="46">
        <v>0</v>
      </c>
      <c r="G785" s="46">
        <v>0</v>
      </c>
      <c r="H785" s="46">
        <v>594014.11</v>
      </c>
      <c r="I785" s="46">
        <v>321299.64</v>
      </c>
      <c r="J785" s="46">
        <v>0</v>
      </c>
      <c r="K785" s="46">
        <v>0</v>
      </c>
      <c r="L785" s="8">
        <v>0</v>
      </c>
      <c r="M785" s="46">
        <v>0</v>
      </c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2840.22</v>
      </c>
      <c r="U785" s="46">
        <v>12553045.439999999</v>
      </c>
      <c r="V785" s="46">
        <v>0</v>
      </c>
      <c r="W785" s="46">
        <v>0</v>
      </c>
    </row>
    <row r="786" spans="1:23" s="22" customFormat="1" ht="24.75" hidden="1" customHeight="1">
      <c r="A786" s="16">
        <v>206</v>
      </c>
      <c r="B786" s="7" t="s">
        <v>1107</v>
      </c>
      <c r="C786" s="40">
        <f t="shared" si="71"/>
        <v>5306089.76</v>
      </c>
      <c r="D786" s="47">
        <v>110611.73</v>
      </c>
      <c r="E786" s="46">
        <v>0</v>
      </c>
      <c r="F786" s="46">
        <v>0</v>
      </c>
      <c r="G786" s="46">
        <v>5195478.03</v>
      </c>
      <c r="H786" s="46">
        <v>0</v>
      </c>
      <c r="I786" s="46">
        <v>0</v>
      </c>
      <c r="J786" s="46">
        <v>0</v>
      </c>
      <c r="K786" s="46">
        <v>0</v>
      </c>
      <c r="L786" s="8">
        <v>0</v>
      </c>
      <c r="M786" s="46">
        <v>0</v>
      </c>
      <c r="N786" s="46">
        <v>0</v>
      </c>
      <c r="O786" s="46">
        <v>0</v>
      </c>
      <c r="P786" s="46">
        <v>0</v>
      </c>
      <c r="Q786" s="46">
        <v>0</v>
      </c>
      <c r="R786" s="46">
        <v>0</v>
      </c>
      <c r="S786" s="46">
        <v>0</v>
      </c>
      <c r="T786" s="46">
        <v>0</v>
      </c>
      <c r="U786" s="46">
        <v>0</v>
      </c>
      <c r="V786" s="46">
        <v>0</v>
      </c>
      <c r="W786" s="46">
        <v>0</v>
      </c>
    </row>
    <row r="787" spans="1:23" s="22" customFormat="1" ht="24.75" hidden="1" customHeight="1">
      <c r="A787" s="16">
        <v>207</v>
      </c>
      <c r="B787" s="7" t="s">
        <v>150</v>
      </c>
      <c r="C787" s="40">
        <f t="shared" si="71"/>
        <v>285484.46999999997</v>
      </c>
      <c r="D787" s="47">
        <f>ROUND((F787+G787+H787+I787+J787+K787+M787+O787+Q787+S787+U787+W787)*0.0214,2)</f>
        <v>0</v>
      </c>
      <c r="E787" s="46">
        <v>285484.46999999997</v>
      </c>
      <c r="F787" s="46">
        <v>0</v>
      </c>
      <c r="G787" s="46">
        <v>0</v>
      </c>
      <c r="H787" s="46">
        <v>0</v>
      </c>
      <c r="I787" s="46">
        <v>0</v>
      </c>
      <c r="J787" s="46">
        <v>0</v>
      </c>
      <c r="K787" s="46">
        <v>0</v>
      </c>
      <c r="L787" s="8">
        <v>0</v>
      </c>
      <c r="M787" s="46">
        <v>0</v>
      </c>
      <c r="N787" s="46">
        <v>0</v>
      </c>
      <c r="O787" s="46">
        <v>0</v>
      </c>
      <c r="P787" s="46">
        <v>0</v>
      </c>
      <c r="Q787" s="46">
        <v>0</v>
      </c>
      <c r="R787" s="46">
        <v>0</v>
      </c>
      <c r="S787" s="46">
        <v>0</v>
      </c>
      <c r="T787" s="46">
        <v>0</v>
      </c>
      <c r="U787" s="46">
        <v>0</v>
      </c>
      <c r="V787" s="46">
        <v>0</v>
      </c>
      <c r="W787" s="46">
        <v>0</v>
      </c>
    </row>
    <row r="788" spans="1:23" s="22" customFormat="1" ht="24.75" hidden="1" customHeight="1">
      <c r="A788" s="16">
        <v>208</v>
      </c>
      <c r="B788" s="7" t="s">
        <v>735</v>
      </c>
      <c r="C788" s="40">
        <f t="shared" si="71"/>
        <v>1331102.06</v>
      </c>
      <c r="D788" s="47">
        <v>16596.75</v>
      </c>
      <c r="E788" s="46">
        <v>293795.23</v>
      </c>
      <c r="F788" s="46">
        <v>625550.41</v>
      </c>
      <c r="G788" s="46">
        <v>0</v>
      </c>
      <c r="H788" s="46">
        <v>0</v>
      </c>
      <c r="I788" s="46">
        <v>0</v>
      </c>
      <c r="J788" s="46">
        <v>0</v>
      </c>
      <c r="K788" s="46">
        <v>0</v>
      </c>
      <c r="L788" s="8">
        <v>0</v>
      </c>
      <c r="M788" s="46">
        <v>0</v>
      </c>
      <c r="N788" s="46">
        <v>0</v>
      </c>
      <c r="O788" s="46">
        <v>0</v>
      </c>
      <c r="P788" s="46">
        <v>213.5</v>
      </c>
      <c r="Q788" s="46">
        <v>395159.67</v>
      </c>
      <c r="R788" s="46">
        <v>0</v>
      </c>
      <c r="S788" s="46">
        <v>0</v>
      </c>
      <c r="T788" s="46">
        <v>0</v>
      </c>
      <c r="U788" s="46">
        <v>0</v>
      </c>
      <c r="V788" s="46">
        <v>0</v>
      </c>
      <c r="W788" s="46">
        <v>0</v>
      </c>
    </row>
    <row r="789" spans="1:23" s="30" customFormat="1" ht="24.75" hidden="1" customHeight="1">
      <c r="A789" s="16">
        <v>209</v>
      </c>
      <c r="B789" s="7" t="s">
        <v>168</v>
      </c>
      <c r="C789" s="40">
        <f t="shared" si="71"/>
        <v>1585443.75</v>
      </c>
      <c r="D789" s="47">
        <f>ROUND((F789+G789+H789+I789+J789+K789+M789+O789+Q789+S789+U789+W789)*0.0214,2)</f>
        <v>20361.43</v>
      </c>
      <c r="E789" s="46">
        <v>613613.69999999995</v>
      </c>
      <c r="F789" s="46">
        <v>0</v>
      </c>
      <c r="G789" s="46">
        <v>0</v>
      </c>
      <c r="H789" s="46">
        <v>424569.82</v>
      </c>
      <c r="I789" s="46">
        <v>526898.80000000005</v>
      </c>
      <c r="J789" s="46">
        <v>0</v>
      </c>
      <c r="K789" s="46">
        <v>0</v>
      </c>
      <c r="L789" s="8">
        <v>0</v>
      </c>
      <c r="M789" s="46">
        <v>0</v>
      </c>
      <c r="N789" s="46">
        <v>0</v>
      </c>
      <c r="O789" s="46">
        <v>0</v>
      </c>
      <c r="P789" s="46">
        <v>0</v>
      </c>
      <c r="Q789" s="46">
        <v>0</v>
      </c>
      <c r="R789" s="46">
        <v>0</v>
      </c>
      <c r="S789" s="46">
        <v>0</v>
      </c>
      <c r="T789" s="46">
        <v>0</v>
      </c>
      <c r="U789" s="46">
        <v>0</v>
      </c>
      <c r="V789" s="46">
        <v>0</v>
      </c>
      <c r="W789" s="46">
        <v>0</v>
      </c>
    </row>
    <row r="790" spans="1:23" s="30" customFormat="1" ht="24.75" hidden="1" customHeight="1">
      <c r="A790" s="16">
        <v>210</v>
      </c>
      <c r="B790" s="7" t="s">
        <v>169</v>
      </c>
      <c r="C790" s="40">
        <f t="shared" si="71"/>
        <v>1585411.71</v>
      </c>
      <c r="D790" s="47">
        <f>ROUND((F790+G790+H790+I790+J790+K790+M790+O790+Q790+S790+U790+W790)*0.0214,2)</f>
        <v>20360.810000000001</v>
      </c>
      <c r="E790" s="46">
        <v>613611.28</v>
      </c>
      <c r="F790" s="46">
        <v>0</v>
      </c>
      <c r="G790" s="46">
        <v>0</v>
      </c>
      <c r="H790" s="46">
        <v>424540.82</v>
      </c>
      <c r="I790" s="46">
        <v>526898.80000000005</v>
      </c>
      <c r="J790" s="46">
        <v>0</v>
      </c>
      <c r="K790" s="46">
        <v>0</v>
      </c>
      <c r="L790" s="8">
        <v>0</v>
      </c>
      <c r="M790" s="46">
        <v>0</v>
      </c>
      <c r="N790" s="46">
        <v>0</v>
      </c>
      <c r="O790" s="46">
        <v>0</v>
      </c>
      <c r="P790" s="46">
        <v>0</v>
      </c>
      <c r="Q790" s="46">
        <v>0</v>
      </c>
      <c r="R790" s="46">
        <v>0</v>
      </c>
      <c r="S790" s="46">
        <v>0</v>
      </c>
      <c r="T790" s="46">
        <v>0</v>
      </c>
      <c r="U790" s="46">
        <v>0</v>
      </c>
      <c r="V790" s="46">
        <v>0</v>
      </c>
      <c r="W790" s="46">
        <v>0</v>
      </c>
    </row>
    <row r="791" spans="1:23" s="30" customFormat="1" ht="24.75" hidden="1" customHeight="1">
      <c r="A791" s="16">
        <v>211</v>
      </c>
      <c r="B791" s="7" t="s">
        <v>736</v>
      </c>
      <c r="C791" s="40">
        <f t="shared" si="71"/>
        <v>2275107.25</v>
      </c>
      <c r="D791" s="47">
        <v>34965.89</v>
      </c>
      <c r="E791" s="46">
        <v>89717.71</v>
      </c>
      <c r="F791" s="46">
        <v>1301261.47</v>
      </c>
      <c r="G791" s="46">
        <v>0</v>
      </c>
      <c r="H791" s="46">
        <v>0</v>
      </c>
      <c r="I791" s="46">
        <v>0</v>
      </c>
      <c r="J791" s="46">
        <v>849162.18</v>
      </c>
      <c r="K791" s="46">
        <v>0</v>
      </c>
      <c r="L791" s="8">
        <v>0</v>
      </c>
      <c r="M791" s="46">
        <v>0</v>
      </c>
      <c r="N791" s="46">
        <v>0</v>
      </c>
      <c r="O791" s="46">
        <v>0</v>
      </c>
      <c r="P791" s="46">
        <v>0</v>
      </c>
      <c r="Q791" s="46">
        <v>0</v>
      </c>
      <c r="R791" s="46">
        <v>0</v>
      </c>
      <c r="S791" s="46">
        <v>0</v>
      </c>
      <c r="T791" s="46">
        <v>0</v>
      </c>
      <c r="U791" s="46">
        <v>0</v>
      </c>
      <c r="V791" s="46">
        <v>0</v>
      </c>
      <c r="W791" s="46">
        <v>0</v>
      </c>
    </row>
    <row r="792" spans="1:23" s="30" customFormat="1" ht="24.75" hidden="1" customHeight="1">
      <c r="A792" s="16">
        <v>212</v>
      </c>
      <c r="B792" s="7" t="s">
        <v>641</v>
      </c>
      <c r="C792" s="40">
        <f t="shared" si="71"/>
        <v>6354149.7800000003</v>
      </c>
      <c r="D792" s="47">
        <v>131850.51999999999</v>
      </c>
      <c r="E792" s="46">
        <v>0</v>
      </c>
      <c r="F792" s="46">
        <v>0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  <c r="L792" s="8">
        <v>0</v>
      </c>
      <c r="M792" s="46">
        <v>0</v>
      </c>
      <c r="N792" s="46">
        <v>0</v>
      </c>
      <c r="O792" s="46">
        <v>0</v>
      </c>
      <c r="P792" s="46">
        <v>0</v>
      </c>
      <c r="Q792" s="46">
        <v>0</v>
      </c>
      <c r="R792" s="46">
        <v>0</v>
      </c>
      <c r="S792" s="46">
        <v>0</v>
      </c>
      <c r="T792" s="46">
        <v>1635</v>
      </c>
      <c r="U792" s="46">
        <v>6222299.2599999998</v>
      </c>
      <c r="V792" s="46">
        <v>0</v>
      </c>
      <c r="W792" s="46">
        <v>0</v>
      </c>
    </row>
    <row r="793" spans="1:23" s="22" customFormat="1" ht="24.75" hidden="1" customHeight="1">
      <c r="A793" s="16">
        <v>213</v>
      </c>
      <c r="B793" s="7" t="s">
        <v>709</v>
      </c>
      <c r="C793" s="40">
        <f t="shared" si="71"/>
        <v>6754577.4400000004</v>
      </c>
      <c r="D793" s="47">
        <v>60931.28</v>
      </c>
      <c r="E793" s="46">
        <v>376250.26</v>
      </c>
      <c r="F793" s="46">
        <v>0</v>
      </c>
      <c r="G793" s="46">
        <v>0</v>
      </c>
      <c r="H793" s="46">
        <v>0</v>
      </c>
      <c r="I793" s="46">
        <v>0</v>
      </c>
      <c r="J793" s="46">
        <v>0</v>
      </c>
      <c r="K793" s="46">
        <v>0</v>
      </c>
      <c r="L793" s="8">
        <v>0</v>
      </c>
      <c r="M793" s="46">
        <v>0</v>
      </c>
      <c r="N793" s="46">
        <v>1044</v>
      </c>
      <c r="O793" s="46">
        <v>6317395.9000000004</v>
      </c>
      <c r="P793" s="46">
        <v>0</v>
      </c>
      <c r="Q793" s="46">
        <v>0</v>
      </c>
      <c r="R793" s="46">
        <v>0</v>
      </c>
      <c r="S793" s="46">
        <v>0</v>
      </c>
      <c r="T793" s="46">
        <v>0</v>
      </c>
      <c r="U793" s="46">
        <v>0</v>
      </c>
      <c r="V793" s="46">
        <v>0</v>
      </c>
      <c r="W793" s="46">
        <v>0</v>
      </c>
    </row>
    <row r="794" spans="1:23" s="30" customFormat="1" ht="24.75" hidden="1" customHeight="1">
      <c r="A794" s="16">
        <v>214</v>
      </c>
      <c r="B794" s="7" t="s">
        <v>737</v>
      </c>
      <c r="C794" s="40">
        <f t="shared" si="71"/>
        <v>651358.94999999995</v>
      </c>
      <c r="D794" s="47">
        <v>9588.5499999999993</v>
      </c>
      <c r="E794" s="46">
        <v>52068.72</v>
      </c>
      <c r="F794" s="46">
        <v>0</v>
      </c>
      <c r="G794" s="46">
        <v>0</v>
      </c>
      <c r="H794" s="46">
        <v>382265.85</v>
      </c>
      <c r="I794" s="46">
        <v>207435.83</v>
      </c>
      <c r="J794" s="46">
        <v>0</v>
      </c>
      <c r="K794" s="46">
        <v>0</v>
      </c>
      <c r="L794" s="8">
        <v>0</v>
      </c>
      <c r="M794" s="46">
        <v>0</v>
      </c>
      <c r="N794" s="46">
        <v>0</v>
      </c>
      <c r="O794" s="46">
        <v>0</v>
      </c>
      <c r="P794" s="46">
        <v>0</v>
      </c>
      <c r="Q794" s="46">
        <v>0</v>
      </c>
      <c r="R794" s="46">
        <v>0</v>
      </c>
      <c r="S794" s="46">
        <v>0</v>
      </c>
      <c r="T794" s="46">
        <v>0</v>
      </c>
      <c r="U794" s="46">
        <v>0</v>
      </c>
      <c r="V794" s="46">
        <v>0</v>
      </c>
      <c r="W794" s="46">
        <v>0</v>
      </c>
    </row>
    <row r="795" spans="1:23" s="30" customFormat="1" ht="24.75" hidden="1" customHeight="1">
      <c r="A795" s="16">
        <v>215</v>
      </c>
      <c r="B795" s="7" t="s">
        <v>1430</v>
      </c>
      <c r="C795" s="40">
        <f t="shared" si="71"/>
        <v>4817941.5599999996</v>
      </c>
      <c r="D795" s="47">
        <v>97080.34</v>
      </c>
      <c r="E795" s="46">
        <v>160958.03</v>
      </c>
      <c r="F795" s="46">
        <v>0</v>
      </c>
      <c r="G795" s="46">
        <v>0</v>
      </c>
      <c r="H795" s="46">
        <v>0</v>
      </c>
      <c r="I795" s="46">
        <v>0</v>
      </c>
      <c r="J795" s="46">
        <v>206866.41</v>
      </c>
      <c r="K795" s="46">
        <v>0</v>
      </c>
      <c r="L795" s="8">
        <v>0</v>
      </c>
      <c r="M795" s="46">
        <v>0</v>
      </c>
      <c r="N795" s="46">
        <v>355.5</v>
      </c>
      <c r="O795" s="46">
        <v>1915774.12</v>
      </c>
      <c r="P795" s="46">
        <v>0</v>
      </c>
      <c r="Q795" s="46">
        <v>0</v>
      </c>
      <c r="R795" s="46">
        <v>880</v>
      </c>
      <c r="S795" s="46">
        <v>2437262.66</v>
      </c>
      <c r="T795" s="46">
        <v>0</v>
      </c>
      <c r="U795" s="46">
        <v>0</v>
      </c>
      <c r="V795" s="46">
        <v>0</v>
      </c>
      <c r="W795" s="46">
        <v>0</v>
      </c>
    </row>
    <row r="796" spans="1:23" s="30" customFormat="1" ht="24.75" hidden="1" customHeight="1">
      <c r="A796" s="16">
        <v>216</v>
      </c>
      <c r="B796" s="7" t="s">
        <v>738</v>
      </c>
      <c r="C796" s="40">
        <f t="shared" si="71"/>
        <v>609844.28</v>
      </c>
      <c r="D796" s="47">
        <v>11645.35</v>
      </c>
      <c r="E796" s="46">
        <v>51211.92</v>
      </c>
      <c r="F796" s="46">
        <v>0</v>
      </c>
      <c r="G796" s="46">
        <v>0</v>
      </c>
      <c r="H796" s="46">
        <v>315707.49</v>
      </c>
      <c r="I796" s="46">
        <v>231279.52</v>
      </c>
      <c r="J796" s="46">
        <v>0</v>
      </c>
      <c r="K796" s="46">
        <v>0</v>
      </c>
      <c r="L796" s="8">
        <v>0</v>
      </c>
      <c r="M796" s="46">
        <v>0</v>
      </c>
      <c r="N796" s="46">
        <v>0</v>
      </c>
      <c r="O796" s="46">
        <v>0</v>
      </c>
      <c r="P796" s="46">
        <v>0</v>
      </c>
      <c r="Q796" s="46">
        <v>0</v>
      </c>
      <c r="R796" s="46">
        <v>0</v>
      </c>
      <c r="S796" s="46">
        <v>0</v>
      </c>
      <c r="T796" s="46">
        <v>0</v>
      </c>
      <c r="U796" s="46">
        <v>0</v>
      </c>
      <c r="V796" s="46">
        <v>0</v>
      </c>
      <c r="W796" s="46">
        <v>0</v>
      </c>
    </row>
    <row r="797" spans="1:23" s="30" customFormat="1" ht="24.75" hidden="1" customHeight="1">
      <c r="A797" s="16">
        <v>217</v>
      </c>
      <c r="B797" s="7" t="s">
        <v>710</v>
      </c>
      <c r="C797" s="40">
        <f t="shared" si="71"/>
        <v>556950.82999999996</v>
      </c>
      <c r="D797" s="47">
        <f>ROUND((F797+G797+H797+I797+J797+K797+M797+O797+Q797+S797+U797+W797)*0.0214,2)</f>
        <v>0</v>
      </c>
      <c r="E797" s="46">
        <v>556950.82999999996</v>
      </c>
      <c r="F797" s="46">
        <v>0</v>
      </c>
      <c r="G797" s="46">
        <v>0</v>
      </c>
      <c r="H797" s="46">
        <v>0</v>
      </c>
      <c r="I797" s="46">
        <v>0</v>
      </c>
      <c r="J797" s="46">
        <v>0</v>
      </c>
      <c r="K797" s="46">
        <v>0</v>
      </c>
      <c r="L797" s="8">
        <v>0</v>
      </c>
      <c r="M797" s="46">
        <v>0</v>
      </c>
      <c r="N797" s="46">
        <v>0</v>
      </c>
      <c r="O797" s="46">
        <v>0</v>
      </c>
      <c r="P797" s="46">
        <v>0</v>
      </c>
      <c r="Q797" s="46">
        <v>0</v>
      </c>
      <c r="R797" s="46">
        <v>0</v>
      </c>
      <c r="S797" s="46">
        <v>0</v>
      </c>
      <c r="T797" s="46">
        <v>0</v>
      </c>
      <c r="U797" s="46">
        <v>0</v>
      </c>
      <c r="V797" s="46">
        <v>0</v>
      </c>
      <c r="W797" s="46">
        <v>0</v>
      </c>
    </row>
    <row r="798" spans="1:23" s="22" customFormat="1" ht="24.75" hidden="1" customHeight="1">
      <c r="A798" s="16">
        <v>218</v>
      </c>
      <c r="B798" s="7" t="s">
        <v>711</v>
      </c>
      <c r="C798" s="40">
        <f t="shared" si="71"/>
        <v>2345750.7400000002</v>
      </c>
      <c r="D798" s="47">
        <v>17901.919999999998</v>
      </c>
      <c r="E798" s="46">
        <v>471765.88</v>
      </c>
      <c r="F798" s="46">
        <v>0</v>
      </c>
      <c r="G798" s="46">
        <v>0</v>
      </c>
      <c r="H798" s="46">
        <v>0</v>
      </c>
      <c r="I798" s="46">
        <v>0</v>
      </c>
      <c r="J798" s="46">
        <v>1856082.94</v>
      </c>
      <c r="K798" s="46">
        <v>0</v>
      </c>
      <c r="L798" s="8">
        <v>0</v>
      </c>
      <c r="M798" s="46">
        <v>0</v>
      </c>
      <c r="N798" s="46">
        <v>0</v>
      </c>
      <c r="O798" s="46">
        <v>0</v>
      </c>
      <c r="P798" s="46">
        <v>0</v>
      </c>
      <c r="Q798" s="46">
        <v>0</v>
      </c>
      <c r="R798" s="46">
        <v>0</v>
      </c>
      <c r="S798" s="46">
        <v>0</v>
      </c>
      <c r="T798" s="46">
        <v>0</v>
      </c>
      <c r="U798" s="46">
        <v>0</v>
      </c>
      <c r="V798" s="46">
        <v>0</v>
      </c>
      <c r="W798" s="46">
        <v>0</v>
      </c>
    </row>
    <row r="799" spans="1:23" s="22" customFormat="1" ht="24.75" hidden="1" customHeight="1">
      <c r="A799" s="16">
        <v>219</v>
      </c>
      <c r="B799" s="7" t="s">
        <v>712</v>
      </c>
      <c r="C799" s="40">
        <f t="shared" si="71"/>
        <v>445226.36</v>
      </c>
      <c r="D799" s="47">
        <f>ROUND((F799+G799+H799+I799+J799+K799+M799+O799+Q799+S799+U799+W799)*0.0214,2)</f>
        <v>0</v>
      </c>
      <c r="E799" s="46">
        <v>445226.36</v>
      </c>
      <c r="F799" s="46">
        <v>0</v>
      </c>
      <c r="G799" s="46">
        <v>0</v>
      </c>
      <c r="H799" s="46">
        <v>0</v>
      </c>
      <c r="I799" s="46">
        <v>0</v>
      </c>
      <c r="J799" s="46">
        <v>0</v>
      </c>
      <c r="K799" s="46">
        <v>0</v>
      </c>
      <c r="L799" s="8">
        <v>0</v>
      </c>
      <c r="M799" s="46">
        <v>0</v>
      </c>
      <c r="N799" s="46">
        <v>0</v>
      </c>
      <c r="O799" s="46">
        <v>0</v>
      </c>
      <c r="P799" s="46">
        <v>0</v>
      </c>
      <c r="Q799" s="46">
        <v>0</v>
      </c>
      <c r="R799" s="46">
        <v>0</v>
      </c>
      <c r="S799" s="46">
        <v>0</v>
      </c>
      <c r="T799" s="46">
        <v>0</v>
      </c>
      <c r="U799" s="46">
        <v>0</v>
      </c>
      <c r="V799" s="46">
        <v>0</v>
      </c>
      <c r="W799" s="46">
        <v>0</v>
      </c>
    </row>
    <row r="800" spans="1:23" s="30" customFormat="1" ht="24.75" hidden="1" customHeight="1">
      <c r="A800" s="16">
        <v>220</v>
      </c>
      <c r="B800" s="7" t="s">
        <v>713</v>
      </c>
      <c r="C800" s="40">
        <f t="shared" si="71"/>
        <v>1586343.17</v>
      </c>
      <c r="D800" s="47">
        <v>10637.23</v>
      </c>
      <c r="E800" s="46">
        <v>472830.79</v>
      </c>
      <c r="F800" s="46">
        <v>0</v>
      </c>
      <c r="G800" s="46">
        <v>0</v>
      </c>
      <c r="H800" s="46">
        <v>624331.29</v>
      </c>
      <c r="I800" s="46">
        <v>478543.86</v>
      </c>
      <c r="J800" s="46">
        <v>0</v>
      </c>
      <c r="K800" s="46">
        <v>0</v>
      </c>
      <c r="L800" s="8">
        <v>0</v>
      </c>
      <c r="M800" s="46">
        <v>0</v>
      </c>
      <c r="N800" s="46">
        <v>0</v>
      </c>
      <c r="O800" s="46">
        <v>0</v>
      </c>
      <c r="P800" s="46">
        <v>0</v>
      </c>
      <c r="Q800" s="46">
        <v>0</v>
      </c>
      <c r="R800" s="46">
        <v>0</v>
      </c>
      <c r="S800" s="46">
        <v>0</v>
      </c>
      <c r="T800" s="46">
        <v>0</v>
      </c>
      <c r="U800" s="46">
        <v>0</v>
      </c>
      <c r="V800" s="46">
        <v>0</v>
      </c>
      <c r="W800" s="46">
        <v>0</v>
      </c>
    </row>
    <row r="801" spans="1:23" s="30" customFormat="1" ht="24.75" hidden="1" customHeight="1">
      <c r="A801" s="16">
        <v>221</v>
      </c>
      <c r="B801" s="7" t="s">
        <v>714</v>
      </c>
      <c r="C801" s="40">
        <f t="shared" si="71"/>
        <v>9157871.5500000007</v>
      </c>
      <c r="D801" s="47">
        <v>84707.49</v>
      </c>
      <c r="E801" s="46">
        <v>290634.55</v>
      </c>
      <c r="F801" s="46">
        <v>0</v>
      </c>
      <c r="G801" s="46">
        <v>0</v>
      </c>
      <c r="H801" s="46">
        <v>298980.19</v>
      </c>
      <c r="I801" s="46">
        <v>207162.18</v>
      </c>
      <c r="J801" s="46">
        <v>1223180.02</v>
      </c>
      <c r="K801" s="46">
        <v>0</v>
      </c>
      <c r="L801" s="8">
        <v>0</v>
      </c>
      <c r="M801" s="46">
        <v>0</v>
      </c>
      <c r="N801" s="46">
        <v>923.3</v>
      </c>
      <c r="O801" s="46">
        <v>4813024.63</v>
      </c>
      <c r="P801" s="46">
        <v>778.2</v>
      </c>
      <c r="Q801" s="46">
        <v>2240182.4900000002</v>
      </c>
      <c r="R801" s="46">
        <v>0</v>
      </c>
      <c r="S801" s="46">
        <v>0</v>
      </c>
      <c r="T801" s="46">
        <v>0</v>
      </c>
      <c r="U801" s="46">
        <v>0</v>
      </c>
      <c r="V801" s="46">
        <v>0</v>
      </c>
      <c r="W801" s="46">
        <v>0</v>
      </c>
    </row>
    <row r="802" spans="1:23" s="30" customFormat="1" ht="24.75" hidden="1" customHeight="1">
      <c r="A802" s="16">
        <v>222</v>
      </c>
      <c r="B802" s="7" t="s">
        <v>715</v>
      </c>
      <c r="C802" s="40">
        <f t="shared" si="71"/>
        <v>6186242.9100000001</v>
      </c>
      <c r="D802" s="47">
        <v>56925.19</v>
      </c>
      <c r="E802" s="46">
        <v>227276.55</v>
      </c>
      <c r="F802" s="46">
        <v>0</v>
      </c>
      <c r="G802" s="46">
        <v>0</v>
      </c>
      <c r="H802" s="46">
        <v>0</v>
      </c>
      <c r="I802" s="46">
        <v>0</v>
      </c>
      <c r="J802" s="46">
        <v>1180176.9099999999</v>
      </c>
      <c r="K802" s="46">
        <v>0</v>
      </c>
      <c r="L802" s="8">
        <v>0</v>
      </c>
      <c r="M802" s="46">
        <v>0</v>
      </c>
      <c r="N802" s="46">
        <v>923.3</v>
      </c>
      <c r="O802" s="46">
        <v>4721864.26</v>
      </c>
      <c r="P802" s="46">
        <v>0</v>
      </c>
      <c r="Q802" s="46">
        <v>0</v>
      </c>
      <c r="R802" s="46">
        <v>0</v>
      </c>
      <c r="S802" s="46">
        <v>0</v>
      </c>
      <c r="T802" s="46">
        <v>0</v>
      </c>
      <c r="U802" s="46">
        <v>0</v>
      </c>
      <c r="V802" s="46">
        <v>0</v>
      </c>
      <c r="W802" s="46">
        <v>0</v>
      </c>
    </row>
    <row r="803" spans="1:23" s="22" customFormat="1" ht="24.75" hidden="1" customHeight="1">
      <c r="A803" s="16">
        <v>223</v>
      </c>
      <c r="B803" s="7" t="s">
        <v>716</v>
      </c>
      <c r="C803" s="40">
        <f t="shared" si="71"/>
        <v>8232159.8300000001</v>
      </c>
      <c r="D803" s="47">
        <v>75627.990000000005</v>
      </c>
      <c r="E803" s="46">
        <v>315371.90999999997</v>
      </c>
      <c r="F803" s="46">
        <v>0</v>
      </c>
      <c r="G803" s="46">
        <v>1720019.16</v>
      </c>
      <c r="H803" s="46">
        <v>0</v>
      </c>
      <c r="I803" s="46">
        <v>206005.6</v>
      </c>
      <c r="J803" s="46">
        <v>1015414.27</v>
      </c>
      <c r="K803" s="46">
        <v>0</v>
      </c>
      <c r="L803" s="8">
        <v>0</v>
      </c>
      <c r="M803" s="46">
        <v>0</v>
      </c>
      <c r="N803" s="46">
        <v>923.3</v>
      </c>
      <c r="O803" s="46">
        <v>4899720.9000000004</v>
      </c>
      <c r="P803" s="46">
        <v>0</v>
      </c>
      <c r="Q803" s="46">
        <v>0</v>
      </c>
      <c r="R803" s="46">
        <v>0</v>
      </c>
      <c r="S803" s="46">
        <v>0</v>
      </c>
      <c r="T803" s="46">
        <v>0</v>
      </c>
      <c r="U803" s="46">
        <v>0</v>
      </c>
      <c r="V803" s="46">
        <v>0</v>
      </c>
      <c r="W803" s="46">
        <v>0</v>
      </c>
    </row>
    <row r="804" spans="1:23" s="22" customFormat="1" ht="24.75" hidden="1" customHeight="1">
      <c r="A804" s="16">
        <v>224</v>
      </c>
      <c r="B804" s="7" t="s">
        <v>717</v>
      </c>
      <c r="C804" s="40">
        <f t="shared" si="71"/>
        <v>8079747.2699999996</v>
      </c>
      <c r="D804" s="47">
        <v>74170.710000000006</v>
      </c>
      <c r="E804" s="46">
        <v>315508.15000000002</v>
      </c>
      <c r="F804" s="46">
        <v>0</v>
      </c>
      <c r="G804" s="46">
        <v>2785676.65</v>
      </c>
      <c r="H804" s="46">
        <v>0</v>
      </c>
      <c r="I804" s="46">
        <v>0</v>
      </c>
      <c r="J804" s="46">
        <v>0</v>
      </c>
      <c r="K804" s="46">
        <v>0</v>
      </c>
      <c r="L804" s="8">
        <v>0</v>
      </c>
      <c r="M804" s="46">
        <v>0</v>
      </c>
      <c r="N804" s="46">
        <v>948.3</v>
      </c>
      <c r="O804" s="46">
        <v>4904391.76</v>
      </c>
      <c r="P804" s="46">
        <v>0</v>
      </c>
      <c r="Q804" s="46">
        <v>0</v>
      </c>
      <c r="R804" s="46">
        <v>0</v>
      </c>
      <c r="S804" s="46">
        <v>0</v>
      </c>
      <c r="T804" s="46">
        <v>0</v>
      </c>
      <c r="U804" s="46">
        <v>0</v>
      </c>
      <c r="V804" s="46">
        <v>0</v>
      </c>
      <c r="W804" s="46">
        <v>0</v>
      </c>
    </row>
    <row r="805" spans="1:23" s="30" customFormat="1" ht="24.75" hidden="1" customHeight="1">
      <c r="A805" s="16">
        <v>225</v>
      </c>
      <c r="B805" s="7" t="s">
        <v>718</v>
      </c>
      <c r="C805" s="40">
        <f t="shared" si="71"/>
        <v>399577.22</v>
      </c>
      <c r="D805" s="47">
        <v>1735.3</v>
      </c>
      <c r="E805" s="46">
        <v>217925.18</v>
      </c>
      <c r="F805" s="46">
        <v>0</v>
      </c>
      <c r="G805" s="46">
        <v>0</v>
      </c>
      <c r="H805" s="46">
        <v>123534.1</v>
      </c>
      <c r="I805" s="46">
        <v>56382.64</v>
      </c>
      <c r="J805" s="46">
        <v>0</v>
      </c>
      <c r="K805" s="46">
        <v>0</v>
      </c>
      <c r="L805" s="8">
        <v>0</v>
      </c>
      <c r="M805" s="46">
        <v>0</v>
      </c>
      <c r="N805" s="46">
        <v>0</v>
      </c>
      <c r="O805" s="46">
        <v>0</v>
      </c>
      <c r="P805" s="46">
        <v>0</v>
      </c>
      <c r="Q805" s="46">
        <v>0</v>
      </c>
      <c r="R805" s="46">
        <v>0</v>
      </c>
      <c r="S805" s="46">
        <v>0</v>
      </c>
      <c r="T805" s="46">
        <v>0</v>
      </c>
      <c r="U805" s="46">
        <v>0</v>
      </c>
      <c r="V805" s="46">
        <v>0</v>
      </c>
      <c r="W805" s="46">
        <v>0</v>
      </c>
    </row>
    <row r="806" spans="1:23" s="30" customFormat="1" ht="24.75" hidden="1" customHeight="1">
      <c r="A806" s="16">
        <v>226</v>
      </c>
      <c r="B806" s="7" t="s">
        <v>719</v>
      </c>
      <c r="C806" s="40">
        <f t="shared" si="71"/>
        <v>620548.34</v>
      </c>
      <c r="D806" s="47">
        <v>4370.62</v>
      </c>
      <c r="E806" s="46">
        <v>163029.14000000001</v>
      </c>
      <c r="F806" s="46">
        <v>0</v>
      </c>
      <c r="G806" s="46">
        <v>0</v>
      </c>
      <c r="H806" s="46">
        <v>265971.21000000002</v>
      </c>
      <c r="I806" s="46">
        <v>187177.37</v>
      </c>
      <c r="J806" s="46">
        <v>0</v>
      </c>
      <c r="K806" s="46">
        <v>0</v>
      </c>
      <c r="L806" s="8">
        <v>0</v>
      </c>
      <c r="M806" s="46">
        <v>0</v>
      </c>
      <c r="N806" s="46">
        <v>0</v>
      </c>
      <c r="O806" s="46">
        <v>0</v>
      </c>
      <c r="P806" s="46">
        <v>0</v>
      </c>
      <c r="Q806" s="46">
        <v>0</v>
      </c>
      <c r="R806" s="46">
        <v>0</v>
      </c>
      <c r="S806" s="46">
        <v>0</v>
      </c>
      <c r="T806" s="46">
        <v>0</v>
      </c>
      <c r="U806" s="46">
        <v>0</v>
      </c>
      <c r="V806" s="46">
        <v>0</v>
      </c>
      <c r="W806" s="46">
        <v>0</v>
      </c>
    </row>
    <row r="807" spans="1:23" s="22" customFormat="1" ht="24.75" hidden="1" customHeight="1">
      <c r="A807" s="16">
        <v>227</v>
      </c>
      <c r="B807" s="7" t="s">
        <v>720</v>
      </c>
      <c r="C807" s="40">
        <f t="shared" si="71"/>
        <v>750180.74</v>
      </c>
      <c r="D807" s="47">
        <v>5039.46</v>
      </c>
      <c r="E807" s="46">
        <v>222646.64</v>
      </c>
      <c r="F807" s="46">
        <v>0</v>
      </c>
      <c r="G807" s="46">
        <v>0</v>
      </c>
      <c r="H807" s="46">
        <v>290338.68</v>
      </c>
      <c r="I807" s="46">
        <v>232155.96</v>
      </c>
      <c r="J807" s="46">
        <v>0</v>
      </c>
      <c r="K807" s="46">
        <v>0</v>
      </c>
      <c r="L807" s="8">
        <v>0</v>
      </c>
      <c r="M807" s="46">
        <v>0</v>
      </c>
      <c r="N807" s="46">
        <v>0</v>
      </c>
      <c r="O807" s="46">
        <v>0</v>
      </c>
      <c r="P807" s="46">
        <v>0</v>
      </c>
      <c r="Q807" s="46">
        <v>0</v>
      </c>
      <c r="R807" s="46">
        <v>0</v>
      </c>
      <c r="S807" s="46">
        <v>0</v>
      </c>
      <c r="T807" s="46">
        <v>0</v>
      </c>
      <c r="U807" s="46">
        <v>0</v>
      </c>
      <c r="V807" s="46">
        <v>0</v>
      </c>
      <c r="W807" s="46">
        <v>0</v>
      </c>
    </row>
    <row r="808" spans="1:23" s="22" customFormat="1" ht="24.75" hidden="1" customHeight="1">
      <c r="A808" s="16">
        <v>228</v>
      </c>
      <c r="B808" s="7" t="s">
        <v>721</v>
      </c>
      <c r="C808" s="40">
        <f t="shared" si="71"/>
        <v>664445.76</v>
      </c>
      <c r="D808" s="47">
        <v>3613.71</v>
      </c>
      <c r="E808" s="46">
        <v>286160.31</v>
      </c>
      <c r="F808" s="46">
        <v>0</v>
      </c>
      <c r="G808" s="46">
        <v>0</v>
      </c>
      <c r="H808" s="46">
        <v>203290.72</v>
      </c>
      <c r="I808" s="46">
        <v>171381.02</v>
      </c>
      <c r="J808" s="46">
        <v>0</v>
      </c>
      <c r="K808" s="46">
        <v>0</v>
      </c>
      <c r="L808" s="8">
        <v>0</v>
      </c>
      <c r="M808" s="46">
        <v>0</v>
      </c>
      <c r="N808" s="46">
        <v>0</v>
      </c>
      <c r="O808" s="46">
        <v>0</v>
      </c>
      <c r="P808" s="46">
        <v>0</v>
      </c>
      <c r="Q808" s="46">
        <v>0</v>
      </c>
      <c r="R808" s="46">
        <v>0</v>
      </c>
      <c r="S808" s="46">
        <v>0</v>
      </c>
      <c r="T808" s="46">
        <v>0</v>
      </c>
      <c r="U808" s="46">
        <v>0</v>
      </c>
      <c r="V808" s="46">
        <v>0</v>
      </c>
      <c r="W808" s="46">
        <v>0</v>
      </c>
    </row>
    <row r="809" spans="1:23" s="22" customFormat="1" ht="24.75" hidden="1" customHeight="1">
      <c r="A809" s="16">
        <v>229</v>
      </c>
      <c r="B809" s="7" t="s">
        <v>1131</v>
      </c>
      <c r="C809" s="11">
        <f t="shared" si="71"/>
        <v>574932.01</v>
      </c>
      <c r="D809" s="47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46">
        <v>0</v>
      </c>
      <c r="K809" s="6">
        <v>0</v>
      </c>
      <c r="L809" s="8">
        <v>0</v>
      </c>
      <c r="M809" s="6">
        <v>0</v>
      </c>
      <c r="N809" s="75">
        <v>0</v>
      </c>
      <c r="O809" s="46">
        <v>0</v>
      </c>
      <c r="P809" s="75">
        <v>0</v>
      </c>
      <c r="Q809" s="46">
        <v>0</v>
      </c>
      <c r="R809" s="75">
        <v>0</v>
      </c>
      <c r="S809" s="46">
        <v>0</v>
      </c>
      <c r="T809" s="75">
        <v>4102</v>
      </c>
      <c r="U809" s="6">
        <v>574932.01</v>
      </c>
      <c r="V809" s="75">
        <v>0</v>
      </c>
      <c r="W809" s="46">
        <v>0</v>
      </c>
    </row>
    <row r="810" spans="1:23" s="22" customFormat="1" ht="24.75" hidden="1" customHeight="1">
      <c r="A810" s="16">
        <v>230</v>
      </c>
      <c r="B810" s="7" t="s">
        <v>1394</v>
      </c>
      <c r="C810" s="40">
        <f t="shared" si="71"/>
        <v>1280066.19</v>
      </c>
      <c r="D810" s="47">
        <f>ROUND((F810+G810+H810+I810+J810+K810+M810+O810+Q810+S810+U810+W810)*0.0214,2)</f>
        <v>0</v>
      </c>
      <c r="E810" s="46">
        <v>1280066.19</v>
      </c>
      <c r="F810" s="46">
        <v>0</v>
      </c>
      <c r="G810" s="46">
        <v>0</v>
      </c>
      <c r="H810" s="46">
        <v>0</v>
      </c>
      <c r="I810" s="46">
        <v>0</v>
      </c>
      <c r="J810" s="46">
        <v>0</v>
      </c>
      <c r="K810" s="46">
        <v>0</v>
      </c>
      <c r="L810" s="8">
        <v>0</v>
      </c>
      <c r="M810" s="46">
        <v>0</v>
      </c>
      <c r="N810" s="46">
        <v>0</v>
      </c>
      <c r="O810" s="46">
        <v>0</v>
      </c>
      <c r="P810" s="46">
        <v>0</v>
      </c>
      <c r="Q810" s="46">
        <v>0</v>
      </c>
      <c r="R810" s="46">
        <v>0</v>
      </c>
      <c r="S810" s="46">
        <v>0</v>
      </c>
      <c r="T810" s="46">
        <v>0</v>
      </c>
      <c r="U810" s="46">
        <v>0</v>
      </c>
      <c r="V810" s="46">
        <v>0</v>
      </c>
      <c r="W810" s="46">
        <v>0</v>
      </c>
    </row>
    <row r="811" spans="1:23" s="22" customFormat="1" ht="24.75" hidden="1" customHeight="1">
      <c r="A811" s="16">
        <v>231</v>
      </c>
      <c r="B811" s="7" t="s">
        <v>1088</v>
      </c>
      <c r="C811" s="40">
        <f t="shared" si="71"/>
        <v>2696260.19</v>
      </c>
      <c r="D811" s="47">
        <v>55948.2</v>
      </c>
      <c r="E811" s="46">
        <v>0</v>
      </c>
      <c r="F811" s="46">
        <v>637644.73</v>
      </c>
      <c r="G811" s="46">
        <v>0</v>
      </c>
      <c r="H811" s="46">
        <v>0</v>
      </c>
      <c r="I811" s="46">
        <v>0</v>
      </c>
      <c r="J811" s="46">
        <v>277031.21000000002</v>
      </c>
      <c r="K811" s="46">
        <v>0</v>
      </c>
      <c r="L811" s="8">
        <v>0</v>
      </c>
      <c r="M811" s="46">
        <v>0</v>
      </c>
      <c r="N811" s="46">
        <v>363</v>
      </c>
      <c r="O811" s="46">
        <v>1725636.05</v>
      </c>
      <c r="P811" s="46">
        <v>0</v>
      </c>
      <c r="Q811" s="46">
        <v>0</v>
      </c>
      <c r="R811" s="46">
        <v>0</v>
      </c>
      <c r="S811" s="46">
        <v>0</v>
      </c>
      <c r="T811" s="46">
        <v>0</v>
      </c>
      <c r="U811" s="46">
        <v>0</v>
      </c>
      <c r="V811" s="46">
        <v>0</v>
      </c>
      <c r="W811" s="46">
        <v>0</v>
      </c>
    </row>
    <row r="812" spans="1:23" s="30" customFormat="1" ht="24.75" hidden="1" customHeight="1">
      <c r="A812" s="16">
        <v>232</v>
      </c>
      <c r="B812" s="7" t="s">
        <v>739</v>
      </c>
      <c r="C812" s="40">
        <f t="shared" si="71"/>
        <v>2060298.23</v>
      </c>
      <c r="D812" s="47">
        <v>29130.1</v>
      </c>
      <c r="E812" s="46">
        <v>239648.91</v>
      </c>
      <c r="F812" s="46">
        <v>1791519.22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8">
        <v>0</v>
      </c>
      <c r="M812" s="46">
        <v>0</v>
      </c>
      <c r="N812" s="46">
        <v>0</v>
      </c>
      <c r="O812" s="46">
        <v>0</v>
      </c>
      <c r="P812" s="46">
        <v>0</v>
      </c>
      <c r="Q812" s="46">
        <v>0</v>
      </c>
      <c r="R812" s="46">
        <v>0</v>
      </c>
      <c r="S812" s="46">
        <v>0</v>
      </c>
      <c r="T812" s="46">
        <v>0</v>
      </c>
      <c r="U812" s="46">
        <v>0</v>
      </c>
      <c r="V812" s="46">
        <v>0</v>
      </c>
      <c r="W812" s="46">
        <v>0</v>
      </c>
    </row>
    <row r="813" spans="1:23" s="30" customFormat="1" ht="24.75" hidden="1" customHeight="1">
      <c r="A813" s="16">
        <v>233</v>
      </c>
      <c r="B813" s="7" t="s">
        <v>722</v>
      </c>
      <c r="C813" s="40">
        <f t="shared" si="71"/>
        <v>67783.16</v>
      </c>
      <c r="D813" s="47">
        <v>0</v>
      </c>
      <c r="E813" s="46">
        <v>67783.16</v>
      </c>
      <c r="F813" s="46">
        <v>0</v>
      </c>
      <c r="G813" s="46">
        <v>0</v>
      </c>
      <c r="H813" s="46">
        <v>0</v>
      </c>
      <c r="I813" s="46">
        <v>0</v>
      </c>
      <c r="J813" s="46">
        <v>0</v>
      </c>
      <c r="K813" s="46">
        <v>0</v>
      </c>
      <c r="L813" s="8">
        <v>0</v>
      </c>
      <c r="M813" s="46">
        <v>0</v>
      </c>
      <c r="N813" s="46">
        <v>0</v>
      </c>
      <c r="O813" s="46">
        <v>0</v>
      </c>
      <c r="P813" s="46">
        <v>0</v>
      </c>
      <c r="Q813" s="46">
        <v>0</v>
      </c>
      <c r="R813" s="46">
        <v>0</v>
      </c>
      <c r="S813" s="46">
        <v>0</v>
      </c>
      <c r="T813" s="46">
        <v>0</v>
      </c>
      <c r="U813" s="46">
        <v>0</v>
      </c>
      <c r="V813" s="46">
        <v>0</v>
      </c>
      <c r="W813" s="46">
        <v>0</v>
      </c>
    </row>
    <row r="814" spans="1:23" s="22" customFormat="1" ht="24.75" hidden="1" customHeight="1">
      <c r="A814" s="16">
        <v>234</v>
      </c>
      <c r="B814" s="7" t="s">
        <v>1402</v>
      </c>
      <c r="C814" s="40">
        <f t="shared" si="71"/>
        <v>6851124.71</v>
      </c>
      <c r="D814" s="47">
        <v>142162.9</v>
      </c>
      <c r="E814" s="46">
        <v>0</v>
      </c>
      <c r="F814" s="46">
        <v>0</v>
      </c>
      <c r="G814" s="46">
        <v>0</v>
      </c>
      <c r="H814" s="46">
        <v>0</v>
      </c>
      <c r="I814" s="46">
        <v>0</v>
      </c>
      <c r="J814" s="46">
        <v>0</v>
      </c>
      <c r="K814" s="46">
        <v>0</v>
      </c>
      <c r="L814" s="8">
        <v>0</v>
      </c>
      <c r="M814" s="46">
        <v>0</v>
      </c>
      <c r="N814" s="46">
        <v>0</v>
      </c>
      <c r="O814" s="46">
        <v>0</v>
      </c>
      <c r="P814" s="46">
        <v>0</v>
      </c>
      <c r="Q814" s="46">
        <v>0</v>
      </c>
      <c r="R814" s="46">
        <v>0</v>
      </c>
      <c r="S814" s="46">
        <v>0</v>
      </c>
      <c r="T814" s="46">
        <v>1833.04</v>
      </c>
      <c r="U814" s="46">
        <v>6708961.8099999996</v>
      </c>
      <c r="V814" s="46">
        <v>0</v>
      </c>
      <c r="W814" s="46">
        <v>0</v>
      </c>
    </row>
    <row r="815" spans="1:23" s="30" customFormat="1" ht="24.75" hidden="1" customHeight="1">
      <c r="A815" s="16">
        <v>235</v>
      </c>
      <c r="B815" s="7" t="s">
        <v>723</v>
      </c>
      <c r="C815" s="40">
        <f t="shared" si="71"/>
        <v>948390.38</v>
      </c>
      <c r="D815" s="47">
        <v>6656.15</v>
      </c>
      <c r="E815" s="46">
        <v>251620.57</v>
      </c>
      <c r="F815" s="46">
        <v>0</v>
      </c>
      <c r="G815" s="46">
        <v>0</v>
      </c>
      <c r="H815" s="46">
        <v>415597.34</v>
      </c>
      <c r="I815" s="46">
        <v>274516.32</v>
      </c>
      <c r="J815" s="46">
        <v>0</v>
      </c>
      <c r="K815" s="46">
        <v>0</v>
      </c>
      <c r="L815" s="8">
        <v>0</v>
      </c>
      <c r="M815" s="46">
        <v>0</v>
      </c>
      <c r="N815" s="46">
        <v>0</v>
      </c>
      <c r="O815" s="46">
        <v>0</v>
      </c>
      <c r="P815" s="46">
        <v>0</v>
      </c>
      <c r="Q815" s="46">
        <v>0</v>
      </c>
      <c r="R815" s="46">
        <v>0</v>
      </c>
      <c r="S815" s="46">
        <v>0</v>
      </c>
      <c r="T815" s="46">
        <v>0</v>
      </c>
      <c r="U815" s="46">
        <v>0</v>
      </c>
      <c r="V815" s="46">
        <v>0</v>
      </c>
      <c r="W815" s="46">
        <v>0</v>
      </c>
    </row>
    <row r="816" spans="1:23" s="30" customFormat="1" ht="24.75" hidden="1" customHeight="1">
      <c r="A816" s="16">
        <v>236</v>
      </c>
      <c r="B816" s="7" t="s">
        <v>724</v>
      </c>
      <c r="C816" s="40">
        <f t="shared" ref="C816:C818" si="72">ROUND(SUM(D816+E816+F816+G816+H816+I816+J816+K816+M816+O816+Q816+S816+U816+W816),2)</f>
        <v>933360.21</v>
      </c>
      <c r="D816" s="47">
        <v>6503.47</v>
      </c>
      <c r="E816" s="46">
        <v>252572.29</v>
      </c>
      <c r="F816" s="46">
        <v>0</v>
      </c>
      <c r="G816" s="46">
        <v>0</v>
      </c>
      <c r="H816" s="46">
        <v>395528.46</v>
      </c>
      <c r="I816" s="46">
        <v>278755.99</v>
      </c>
      <c r="J816" s="46">
        <v>0</v>
      </c>
      <c r="K816" s="46">
        <v>0</v>
      </c>
      <c r="L816" s="8">
        <v>0</v>
      </c>
      <c r="M816" s="46">
        <v>0</v>
      </c>
      <c r="N816" s="46">
        <v>0</v>
      </c>
      <c r="O816" s="46">
        <v>0</v>
      </c>
      <c r="P816" s="46">
        <v>0</v>
      </c>
      <c r="Q816" s="46">
        <v>0</v>
      </c>
      <c r="R816" s="46">
        <v>0</v>
      </c>
      <c r="S816" s="46">
        <v>0</v>
      </c>
      <c r="T816" s="46">
        <v>0</v>
      </c>
      <c r="U816" s="46">
        <v>0</v>
      </c>
      <c r="V816" s="46">
        <v>0</v>
      </c>
      <c r="W816" s="46">
        <v>0</v>
      </c>
    </row>
    <row r="817" spans="1:23" s="30" customFormat="1" ht="24.75" hidden="1" customHeight="1">
      <c r="A817" s="16">
        <v>237</v>
      </c>
      <c r="B817" s="7" t="s">
        <v>725</v>
      </c>
      <c r="C817" s="40">
        <f t="shared" si="72"/>
        <v>1187238.18</v>
      </c>
      <c r="D817" s="47">
        <v>7494.84</v>
      </c>
      <c r="E817" s="46">
        <v>402673.48</v>
      </c>
      <c r="F817" s="46">
        <v>0</v>
      </c>
      <c r="G817" s="46">
        <v>0</v>
      </c>
      <c r="H817" s="46">
        <v>471190.98</v>
      </c>
      <c r="I817" s="46">
        <v>305878.88</v>
      </c>
      <c r="J817" s="46">
        <v>0</v>
      </c>
      <c r="K817" s="46">
        <v>0</v>
      </c>
      <c r="L817" s="8">
        <v>0</v>
      </c>
      <c r="M817" s="46">
        <v>0</v>
      </c>
      <c r="N817" s="46">
        <v>0</v>
      </c>
      <c r="O817" s="46">
        <v>0</v>
      </c>
      <c r="P817" s="46">
        <v>0</v>
      </c>
      <c r="Q817" s="46">
        <v>0</v>
      </c>
      <c r="R817" s="46">
        <v>0</v>
      </c>
      <c r="S817" s="46">
        <v>0</v>
      </c>
      <c r="T817" s="46">
        <v>0</v>
      </c>
      <c r="U817" s="46">
        <v>0</v>
      </c>
      <c r="V817" s="46">
        <v>0</v>
      </c>
      <c r="W817" s="46">
        <v>0</v>
      </c>
    </row>
    <row r="818" spans="1:23" s="30" customFormat="1" ht="24.75" hidden="1" customHeight="1">
      <c r="A818" s="149" t="s">
        <v>47</v>
      </c>
      <c r="B818" s="149"/>
      <c r="C818" s="44">
        <f t="shared" si="72"/>
        <v>266299168.34999999</v>
      </c>
      <c r="D818" s="77">
        <f t="shared" ref="D818:W818" si="73">ROUND(SUM(D752:D817),2)</f>
        <v>4380303.54</v>
      </c>
      <c r="E818" s="77">
        <f t="shared" si="73"/>
        <v>21202615.989999998</v>
      </c>
      <c r="F818" s="77">
        <f t="shared" si="73"/>
        <v>7660844.5800000001</v>
      </c>
      <c r="G818" s="77">
        <f t="shared" si="73"/>
        <v>31822789.079999998</v>
      </c>
      <c r="H818" s="77">
        <f t="shared" si="73"/>
        <v>8465729.6600000001</v>
      </c>
      <c r="I818" s="77">
        <f t="shared" si="73"/>
        <v>6874763.0499999998</v>
      </c>
      <c r="J818" s="77">
        <f t="shared" si="73"/>
        <v>12152945.84</v>
      </c>
      <c r="K818" s="77">
        <f t="shared" si="73"/>
        <v>0</v>
      </c>
      <c r="L818" s="66">
        <f t="shared" si="73"/>
        <v>0</v>
      </c>
      <c r="M818" s="77">
        <f t="shared" si="73"/>
        <v>0</v>
      </c>
      <c r="N818" s="77">
        <f t="shared" si="73"/>
        <v>9507.4</v>
      </c>
      <c r="O818" s="77">
        <f t="shared" si="73"/>
        <v>52187451.079999998</v>
      </c>
      <c r="P818" s="77">
        <f t="shared" si="73"/>
        <v>1239.2</v>
      </c>
      <c r="Q818" s="77">
        <f t="shared" si="73"/>
        <v>3349457.05</v>
      </c>
      <c r="R818" s="77">
        <f t="shared" si="73"/>
        <v>5996.88</v>
      </c>
      <c r="S818" s="77">
        <f t="shared" si="73"/>
        <v>10395493.210000001</v>
      </c>
      <c r="T818" s="77">
        <f t="shared" si="73"/>
        <v>30920.28</v>
      </c>
      <c r="U818" s="77">
        <f t="shared" si="73"/>
        <v>107806775.27</v>
      </c>
      <c r="V818" s="77">
        <f t="shared" si="73"/>
        <v>0</v>
      </c>
      <c r="W818" s="77">
        <f t="shared" si="73"/>
        <v>0</v>
      </c>
    </row>
    <row r="819" spans="1:23" s="30" customFormat="1" ht="24.75" hidden="1" customHeight="1">
      <c r="A819" s="152" t="s">
        <v>48</v>
      </c>
      <c r="B819" s="153"/>
      <c r="C819" s="154"/>
      <c r="D819" s="83"/>
      <c r="E819" s="46"/>
      <c r="F819" s="46"/>
      <c r="G819" s="46"/>
      <c r="H819" s="46"/>
      <c r="I819" s="46"/>
      <c r="J819" s="46"/>
      <c r="K819" s="46"/>
      <c r="L819" s="82"/>
      <c r="M819" s="48"/>
      <c r="N819" s="105"/>
      <c r="O819" s="48"/>
      <c r="P819" s="105"/>
      <c r="Q819" s="48"/>
      <c r="R819" s="105"/>
      <c r="S819" s="48"/>
      <c r="T819" s="48"/>
      <c r="U819" s="48"/>
      <c r="V819" s="79"/>
      <c r="W819" s="48"/>
    </row>
    <row r="820" spans="1:23" s="27" customFormat="1" ht="24.75" hidden="1" customHeight="1">
      <c r="A820" s="16">
        <v>238</v>
      </c>
      <c r="B820" s="7" t="s">
        <v>976</v>
      </c>
      <c r="C820" s="40">
        <f>ROUND(SUM(D820+E820+F820+G820+H820+I820+J820+K820+M820+O820+Q820+S820+U820+W820),2)</f>
        <v>17238457.510000002</v>
      </c>
      <c r="D820" s="47">
        <v>334175.43</v>
      </c>
      <c r="E820" s="46">
        <v>515841.9</v>
      </c>
      <c r="F820" s="46">
        <v>3270548.75</v>
      </c>
      <c r="G820" s="46">
        <v>4149909.9</v>
      </c>
      <c r="H820" s="46">
        <v>2329673.77</v>
      </c>
      <c r="I820" s="46">
        <v>1000883.45</v>
      </c>
      <c r="J820" s="46">
        <v>2050544.99</v>
      </c>
      <c r="K820" s="46">
        <v>0</v>
      </c>
      <c r="L820" s="8">
        <v>0</v>
      </c>
      <c r="M820" s="46">
        <v>0</v>
      </c>
      <c r="N820" s="46">
        <v>0</v>
      </c>
      <c r="O820" s="46">
        <v>0</v>
      </c>
      <c r="P820" s="46">
        <v>2376.5</v>
      </c>
      <c r="Q820" s="46">
        <v>3586879.32</v>
      </c>
      <c r="R820" s="46">
        <v>0</v>
      </c>
      <c r="S820" s="46">
        <v>0</v>
      </c>
      <c r="T820" s="46">
        <v>0</v>
      </c>
      <c r="U820" s="46">
        <v>0</v>
      </c>
      <c r="V820" s="46">
        <v>0</v>
      </c>
      <c r="W820" s="46">
        <v>0</v>
      </c>
    </row>
    <row r="821" spans="1:23" s="27" customFormat="1" ht="24.75" hidden="1" customHeight="1">
      <c r="A821" s="16">
        <v>239</v>
      </c>
      <c r="B821" s="7" t="s">
        <v>127</v>
      </c>
      <c r="C821" s="40">
        <f>ROUND(SUM(D821+E821+F821+G821+H821+I821+J821+K821+M821+O821+Q821+S821+U821+W821),2)</f>
        <v>26176202.890000001</v>
      </c>
      <c r="D821" s="47">
        <v>501342.61</v>
      </c>
      <c r="E821" s="46">
        <v>797679</v>
      </c>
      <c r="F821" s="46">
        <v>4236805.99</v>
      </c>
      <c r="G821" s="46">
        <v>8665958.9399999995</v>
      </c>
      <c r="H821" s="46">
        <v>3033004</v>
      </c>
      <c r="I821" s="46">
        <v>1078291.9099999999</v>
      </c>
      <c r="J821" s="46">
        <v>3728383.72</v>
      </c>
      <c r="K821" s="46">
        <v>0</v>
      </c>
      <c r="L821" s="8">
        <v>0</v>
      </c>
      <c r="M821" s="46">
        <v>0</v>
      </c>
      <c r="N821" s="46">
        <v>0</v>
      </c>
      <c r="O821" s="46">
        <v>0</v>
      </c>
      <c r="P821" s="46">
        <v>2277</v>
      </c>
      <c r="Q821" s="46">
        <v>4134736.72</v>
      </c>
      <c r="R821" s="46">
        <v>0</v>
      </c>
      <c r="S821" s="46">
        <v>0</v>
      </c>
      <c r="T821" s="46">
        <v>0</v>
      </c>
      <c r="U821" s="46">
        <v>0</v>
      </c>
      <c r="V821" s="46">
        <v>0</v>
      </c>
      <c r="W821" s="46">
        <v>0</v>
      </c>
    </row>
    <row r="822" spans="1:23" s="27" customFormat="1" ht="24.75" hidden="1" customHeight="1">
      <c r="A822" s="16">
        <v>240</v>
      </c>
      <c r="B822" s="7" t="s">
        <v>977</v>
      </c>
      <c r="C822" s="40">
        <f>ROUND(SUM(D822+E822+F822+G822+H822+I822+J822+K822+M822+O822+Q822+S822+U822+W822),2)</f>
        <v>2136024.48</v>
      </c>
      <c r="D822" s="47">
        <v>42720.33</v>
      </c>
      <c r="E822" s="46">
        <v>86712.98</v>
      </c>
      <c r="F822" s="46">
        <v>0</v>
      </c>
      <c r="G822" s="46">
        <v>1300848.1299999999</v>
      </c>
      <c r="H822" s="46">
        <v>0</v>
      </c>
      <c r="I822" s="46">
        <v>234208.12</v>
      </c>
      <c r="J822" s="46">
        <v>471534.92</v>
      </c>
      <c r="K822" s="46">
        <v>0</v>
      </c>
      <c r="L822" s="8">
        <v>0</v>
      </c>
      <c r="M822" s="46">
        <v>0</v>
      </c>
      <c r="N822" s="46">
        <v>0</v>
      </c>
      <c r="O822" s="46">
        <v>0</v>
      </c>
      <c r="P822" s="46">
        <v>0</v>
      </c>
      <c r="Q822" s="46">
        <v>0</v>
      </c>
      <c r="R822" s="46">
        <v>0</v>
      </c>
      <c r="S822" s="46">
        <v>0</v>
      </c>
      <c r="T822" s="46">
        <v>0</v>
      </c>
      <c r="U822" s="46">
        <v>0</v>
      </c>
      <c r="V822" s="46">
        <v>0</v>
      </c>
      <c r="W822" s="46">
        <v>0</v>
      </c>
    </row>
    <row r="823" spans="1:23" s="27" customFormat="1" ht="24.75" hidden="1" customHeight="1">
      <c r="A823" s="16">
        <v>241</v>
      </c>
      <c r="B823" s="7" t="s">
        <v>978</v>
      </c>
      <c r="C823" s="40">
        <f>ROUND(SUM(D823+E823+F823+G823+H823+I823+J823+K823+M823+O823+Q823+S823+U823+W823),2)</f>
        <v>2114997.25</v>
      </c>
      <c r="D823" s="47">
        <v>41827.33</v>
      </c>
      <c r="E823" s="46">
        <v>108522.92</v>
      </c>
      <c r="F823" s="46">
        <v>0</v>
      </c>
      <c r="G823" s="46">
        <v>0</v>
      </c>
      <c r="H823" s="46">
        <v>0</v>
      </c>
      <c r="I823" s="46">
        <v>0</v>
      </c>
      <c r="J823" s="46">
        <v>0</v>
      </c>
      <c r="K823" s="46">
        <v>0</v>
      </c>
      <c r="L823" s="8">
        <v>0</v>
      </c>
      <c r="M823" s="46">
        <v>0</v>
      </c>
      <c r="N823" s="46">
        <v>406</v>
      </c>
      <c r="O823" s="46">
        <v>1964647</v>
      </c>
      <c r="P823" s="46">
        <v>0</v>
      </c>
      <c r="Q823" s="46">
        <v>0</v>
      </c>
      <c r="R823" s="46">
        <v>0</v>
      </c>
      <c r="S823" s="46">
        <v>0</v>
      </c>
      <c r="T823" s="46">
        <v>0</v>
      </c>
      <c r="U823" s="46">
        <v>0</v>
      </c>
      <c r="V823" s="46">
        <v>0</v>
      </c>
      <c r="W823" s="46">
        <v>0</v>
      </c>
    </row>
    <row r="824" spans="1:23" s="33" customFormat="1" ht="24.75" hidden="1" customHeight="1">
      <c r="A824" s="137" t="s">
        <v>49</v>
      </c>
      <c r="B824" s="137"/>
      <c r="C824" s="44">
        <f>ROUND(SUM(D824+E824+F824+G824+H824+I824+J824+K824+M824+O824+Q824+S824+U824+W824),2)</f>
        <v>47665682.130000003</v>
      </c>
      <c r="D824" s="77">
        <f t="shared" ref="D824:W824" si="74">ROUND(SUM(D820:D823),2)</f>
        <v>920065.7</v>
      </c>
      <c r="E824" s="77">
        <f t="shared" si="74"/>
        <v>1508756.8</v>
      </c>
      <c r="F824" s="77">
        <f t="shared" si="74"/>
        <v>7507354.7400000002</v>
      </c>
      <c r="G824" s="77">
        <f t="shared" si="74"/>
        <v>14116716.970000001</v>
      </c>
      <c r="H824" s="77">
        <f t="shared" si="74"/>
        <v>5362677.7699999996</v>
      </c>
      <c r="I824" s="77">
        <f t="shared" si="74"/>
        <v>2313383.48</v>
      </c>
      <c r="J824" s="77">
        <f t="shared" si="74"/>
        <v>6250463.6299999999</v>
      </c>
      <c r="K824" s="77">
        <f t="shared" si="74"/>
        <v>0</v>
      </c>
      <c r="L824" s="66">
        <f t="shared" si="74"/>
        <v>0</v>
      </c>
      <c r="M824" s="77">
        <f t="shared" si="74"/>
        <v>0</v>
      </c>
      <c r="N824" s="77">
        <f t="shared" si="74"/>
        <v>406</v>
      </c>
      <c r="O824" s="77">
        <f t="shared" si="74"/>
        <v>1964647</v>
      </c>
      <c r="P824" s="77">
        <f t="shared" si="74"/>
        <v>4653.5</v>
      </c>
      <c r="Q824" s="77">
        <f t="shared" si="74"/>
        <v>7721616.04</v>
      </c>
      <c r="R824" s="77">
        <f t="shared" si="74"/>
        <v>0</v>
      </c>
      <c r="S824" s="77">
        <f t="shared" si="74"/>
        <v>0</v>
      </c>
      <c r="T824" s="77">
        <f t="shared" si="74"/>
        <v>0</v>
      </c>
      <c r="U824" s="77">
        <f t="shared" si="74"/>
        <v>0</v>
      </c>
      <c r="V824" s="77">
        <f t="shared" si="74"/>
        <v>0</v>
      </c>
      <c r="W824" s="77">
        <f t="shared" si="74"/>
        <v>0</v>
      </c>
    </row>
    <row r="825" spans="1:23" s="33" customFormat="1" ht="24.75" hidden="1" customHeight="1">
      <c r="A825" s="152" t="s">
        <v>51</v>
      </c>
      <c r="B825" s="153"/>
      <c r="C825" s="154"/>
      <c r="D825" s="83"/>
      <c r="E825" s="46"/>
      <c r="F825" s="46"/>
      <c r="G825" s="46"/>
      <c r="H825" s="46"/>
      <c r="I825" s="46"/>
      <c r="J825" s="46"/>
      <c r="K825" s="46"/>
      <c r="L825" s="93"/>
      <c r="M825" s="48"/>
      <c r="N825" s="105"/>
      <c r="O825" s="48"/>
      <c r="P825" s="105"/>
      <c r="Q825" s="48"/>
      <c r="R825" s="105"/>
      <c r="S825" s="48"/>
      <c r="T825" s="48"/>
      <c r="U825" s="48"/>
      <c r="V825" s="105"/>
      <c r="W825" s="48"/>
    </row>
    <row r="826" spans="1:23" s="27" customFormat="1" ht="24.75" hidden="1" customHeight="1">
      <c r="A826" s="16">
        <v>242</v>
      </c>
      <c r="B826" s="7" t="s">
        <v>109</v>
      </c>
      <c r="C826" s="40">
        <f t="shared" ref="C826:C846" si="75">ROUND(SUM(D826+E826+F826+G826+H826+I826+J826+K826+M826+O826+Q826+S826+U826+W826),2)</f>
        <v>11709649.32</v>
      </c>
      <c r="D826" s="47">
        <v>33799.65</v>
      </c>
      <c r="E826" s="46">
        <v>446728.12</v>
      </c>
      <c r="F826" s="46">
        <v>1790715.52</v>
      </c>
      <c r="G826" s="46">
        <v>0</v>
      </c>
      <c r="H826" s="46">
        <v>0</v>
      </c>
      <c r="I826" s="46">
        <v>0</v>
      </c>
      <c r="J826" s="46">
        <v>0</v>
      </c>
      <c r="K826" s="46">
        <v>0</v>
      </c>
      <c r="L826" s="8">
        <v>0</v>
      </c>
      <c r="M826" s="46">
        <v>0</v>
      </c>
      <c r="N826" s="46">
        <v>0</v>
      </c>
      <c r="O826" s="46">
        <v>0</v>
      </c>
      <c r="P826" s="46">
        <v>0</v>
      </c>
      <c r="Q826" s="46">
        <v>0</v>
      </c>
      <c r="R826" s="46">
        <v>0</v>
      </c>
      <c r="S826" s="46">
        <v>0</v>
      </c>
      <c r="T826" s="46">
        <v>3264</v>
      </c>
      <c r="U826" s="46">
        <v>9438406.0299999993</v>
      </c>
      <c r="V826" s="46">
        <v>0</v>
      </c>
      <c r="W826" s="46">
        <v>0</v>
      </c>
    </row>
    <row r="827" spans="1:23" s="27" customFormat="1" ht="24.75" hidden="1" customHeight="1">
      <c r="A827" s="16">
        <v>243</v>
      </c>
      <c r="B827" s="7" t="s">
        <v>893</v>
      </c>
      <c r="C827" s="40">
        <f t="shared" si="75"/>
        <v>151890.28</v>
      </c>
      <c r="D827" s="47">
        <f>ROUND((F827+G827+H827+I827+J827+K827+M827+O827+Q827+S827+U827+W827)*0.0214,2)</f>
        <v>0</v>
      </c>
      <c r="E827" s="46">
        <v>151890.28</v>
      </c>
      <c r="F827" s="46">
        <v>0</v>
      </c>
      <c r="G827" s="46">
        <v>0</v>
      </c>
      <c r="H827" s="46">
        <v>0</v>
      </c>
      <c r="I827" s="46">
        <v>0</v>
      </c>
      <c r="J827" s="46">
        <v>0</v>
      </c>
      <c r="K827" s="46">
        <v>0</v>
      </c>
      <c r="L827" s="8">
        <v>0</v>
      </c>
      <c r="M827" s="46">
        <v>0</v>
      </c>
      <c r="N827" s="46">
        <v>0</v>
      </c>
      <c r="O827" s="46">
        <v>0</v>
      </c>
      <c r="P827" s="46">
        <v>0</v>
      </c>
      <c r="Q827" s="46">
        <v>0</v>
      </c>
      <c r="R827" s="46">
        <v>0</v>
      </c>
      <c r="S827" s="46">
        <v>0</v>
      </c>
      <c r="T827" s="46">
        <v>0</v>
      </c>
      <c r="U827" s="46">
        <v>0</v>
      </c>
      <c r="V827" s="46">
        <v>0</v>
      </c>
      <c r="W827" s="46">
        <v>0</v>
      </c>
    </row>
    <row r="828" spans="1:23" s="27" customFormat="1" ht="24.75" hidden="1" customHeight="1">
      <c r="A828" s="16">
        <v>244</v>
      </c>
      <c r="B828" s="7" t="s">
        <v>1365</v>
      </c>
      <c r="C828" s="40">
        <f t="shared" si="75"/>
        <v>4492969.29</v>
      </c>
      <c r="D828" s="47">
        <v>91751.88</v>
      </c>
      <c r="E828" s="46">
        <v>48661.52</v>
      </c>
      <c r="F828" s="46">
        <v>0</v>
      </c>
      <c r="G828" s="46">
        <v>0</v>
      </c>
      <c r="H828" s="46">
        <v>0</v>
      </c>
      <c r="I828" s="46">
        <v>0</v>
      </c>
      <c r="J828" s="46">
        <v>0</v>
      </c>
      <c r="K828" s="46">
        <v>0</v>
      </c>
      <c r="L828" s="8">
        <v>2</v>
      </c>
      <c r="M828" s="46">
        <v>4352555.8899999997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6">
        <v>0</v>
      </c>
    </row>
    <row r="829" spans="1:23" s="27" customFormat="1" ht="24.75" hidden="1" customHeight="1">
      <c r="A829" s="16">
        <v>245</v>
      </c>
      <c r="B829" s="7" t="s">
        <v>894</v>
      </c>
      <c r="C829" s="40">
        <f t="shared" si="75"/>
        <v>11216124.869999999</v>
      </c>
      <c r="D829" s="47">
        <v>32987.06</v>
      </c>
      <c r="E829" s="46">
        <v>223983.06</v>
      </c>
      <c r="F829" s="46">
        <v>0</v>
      </c>
      <c r="G829" s="46">
        <v>0</v>
      </c>
      <c r="H829" s="46">
        <v>0</v>
      </c>
      <c r="I829" s="46">
        <v>0</v>
      </c>
      <c r="J829" s="46">
        <v>0</v>
      </c>
      <c r="K829" s="46">
        <v>0</v>
      </c>
      <c r="L829" s="8">
        <v>0</v>
      </c>
      <c r="M829" s="46">
        <v>0</v>
      </c>
      <c r="N829" s="46">
        <v>0</v>
      </c>
      <c r="O829" s="46">
        <v>0</v>
      </c>
      <c r="P829" s="46">
        <v>0</v>
      </c>
      <c r="Q829" s="46">
        <v>0</v>
      </c>
      <c r="R829" s="46">
        <v>0</v>
      </c>
      <c r="S829" s="46">
        <v>0</v>
      </c>
      <c r="T829" s="46">
        <v>2814</v>
      </c>
      <c r="U829" s="46">
        <v>10959154.75</v>
      </c>
      <c r="V829" s="46">
        <v>0</v>
      </c>
      <c r="W829" s="46">
        <v>0</v>
      </c>
    </row>
    <row r="830" spans="1:23" s="27" customFormat="1" ht="24.75" hidden="1" customHeight="1">
      <c r="A830" s="16">
        <v>246</v>
      </c>
      <c r="B830" s="7" t="s">
        <v>1274</v>
      </c>
      <c r="C830" s="40">
        <f t="shared" si="75"/>
        <v>2273387.71</v>
      </c>
      <c r="D830" s="47">
        <v>45950.53</v>
      </c>
      <c r="E830" s="46">
        <v>47620.76</v>
      </c>
      <c r="F830" s="46">
        <v>0</v>
      </c>
      <c r="G830" s="46">
        <v>0</v>
      </c>
      <c r="H830" s="46">
        <v>0</v>
      </c>
      <c r="I830" s="46">
        <v>0</v>
      </c>
      <c r="J830" s="46">
        <v>0</v>
      </c>
      <c r="K830" s="46">
        <v>0</v>
      </c>
      <c r="L830" s="8">
        <v>1</v>
      </c>
      <c r="M830" s="46">
        <v>2179816.42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6">
        <v>0</v>
      </c>
    </row>
    <row r="831" spans="1:23" s="27" customFormat="1" ht="24.75" hidden="1" customHeight="1">
      <c r="A831" s="16">
        <v>247</v>
      </c>
      <c r="B831" s="7" t="s">
        <v>895</v>
      </c>
      <c r="C831" s="40">
        <f t="shared" si="75"/>
        <v>2396961.61</v>
      </c>
      <c r="D831" s="47">
        <v>45975.72</v>
      </c>
      <c r="E831" s="46">
        <v>169974.46</v>
      </c>
      <c r="F831" s="46">
        <v>0</v>
      </c>
      <c r="G831" s="46">
        <v>0</v>
      </c>
      <c r="H831" s="46">
        <v>0</v>
      </c>
      <c r="I831" s="46">
        <v>0</v>
      </c>
      <c r="J831" s="46">
        <v>0</v>
      </c>
      <c r="K831" s="46">
        <v>0</v>
      </c>
      <c r="L831" s="8">
        <v>1</v>
      </c>
      <c r="M831" s="46">
        <v>2181011.4300000002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6">
        <v>0</v>
      </c>
    </row>
    <row r="832" spans="1:23" s="27" customFormat="1" ht="24.75" hidden="1" customHeight="1">
      <c r="A832" s="16">
        <v>248</v>
      </c>
      <c r="B832" s="7" t="s">
        <v>896</v>
      </c>
      <c r="C832" s="40">
        <f t="shared" si="75"/>
        <v>7121945.21</v>
      </c>
      <c r="D832" s="47">
        <v>20863.07</v>
      </c>
      <c r="E832" s="46">
        <v>169828.14</v>
      </c>
      <c r="F832" s="46">
        <v>0</v>
      </c>
      <c r="G832" s="46">
        <v>0</v>
      </c>
      <c r="H832" s="46">
        <v>0</v>
      </c>
      <c r="I832" s="46">
        <v>0</v>
      </c>
      <c r="J832" s="46">
        <v>0</v>
      </c>
      <c r="K832" s="46">
        <v>0</v>
      </c>
      <c r="L832" s="8">
        <v>0</v>
      </c>
      <c r="M832" s="46">
        <v>0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2336</v>
      </c>
      <c r="U832" s="46">
        <v>6931254</v>
      </c>
      <c r="V832" s="46">
        <v>0</v>
      </c>
      <c r="W832" s="46">
        <v>0</v>
      </c>
    </row>
    <row r="833" spans="1:23" s="27" customFormat="1" ht="24.75" hidden="1" customHeight="1">
      <c r="A833" s="16">
        <v>249</v>
      </c>
      <c r="B833" s="7" t="s">
        <v>1273</v>
      </c>
      <c r="C833" s="40">
        <f t="shared" si="75"/>
        <v>2222439.12</v>
      </c>
      <c r="D833" s="47">
        <v>44887.89</v>
      </c>
      <c r="E833" s="46">
        <v>48144.68</v>
      </c>
      <c r="F833" s="46">
        <v>0</v>
      </c>
      <c r="G833" s="46">
        <v>0</v>
      </c>
      <c r="H833" s="46">
        <v>0</v>
      </c>
      <c r="I833" s="46">
        <v>0</v>
      </c>
      <c r="J833" s="46">
        <v>0</v>
      </c>
      <c r="K833" s="46">
        <v>0</v>
      </c>
      <c r="L833" s="8">
        <v>1</v>
      </c>
      <c r="M833" s="46">
        <v>2129406.5499999998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6">
        <v>0</v>
      </c>
    </row>
    <row r="834" spans="1:23" s="27" customFormat="1" ht="24.75" hidden="1" customHeight="1">
      <c r="A834" s="16">
        <v>250</v>
      </c>
      <c r="B834" s="7" t="s">
        <v>884</v>
      </c>
      <c r="C834" s="40">
        <f t="shared" si="75"/>
        <v>308253.76</v>
      </c>
      <c r="D834" s="47">
        <f>ROUND((F834+G834+H834+I834+J834+K834+M834+O834+Q834+S834+U834+W834)*0.0214,2)</f>
        <v>0</v>
      </c>
      <c r="E834" s="46">
        <v>308253.76</v>
      </c>
      <c r="F834" s="46">
        <v>0</v>
      </c>
      <c r="G834" s="46">
        <v>0</v>
      </c>
      <c r="H834" s="46">
        <v>0</v>
      </c>
      <c r="I834" s="46">
        <v>0</v>
      </c>
      <c r="J834" s="46">
        <v>0</v>
      </c>
      <c r="K834" s="46">
        <v>0</v>
      </c>
      <c r="L834" s="8">
        <v>0</v>
      </c>
      <c r="M834" s="46">
        <v>0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6">
        <v>0</v>
      </c>
    </row>
    <row r="835" spans="1:23" s="27" customFormat="1" ht="24.75" hidden="1" customHeight="1">
      <c r="A835" s="16">
        <v>251</v>
      </c>
      <c r="B835" s="7" t="s">
        <v>897</v>
      </c>
      <c r="C835" s="40">
        <f t="shared" si="75"/>
        <v>13281133.48</v>
      </c>
      <c r="D835" s="47">
        <v>38992.97</v>
      </c>
      <c r="E835" s="46">
        <v>287666.48</v>
      </c>
      <c r="F835" s="46">
        <v>0</v>
      </c>
      <c r="G835" s="46">
        <v>0</v>
      </c>
      <c r="H835" s="46">
        <v>0</v>
      </c>
      <c r="I835" s="46">
        <v>0</v>
      </c>
      <c r="J835" s="46">
        <v>0</v>
      </c>
      <c r="K835" s="46">
        <v>0</v>
      </c>
      <c r="L835" s="8">
        <v>0</v>
      </c>
      <c r="M835" s="46">
        <v>0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2861</v>
      </c>
      <c r="U835" s="46">
        <v>12954474.029999999</v>
      </c>
      <c r="V835" s="46">
        <v>0</v>
      </c>
      <c r="W835" s="46">
        <v>0</v>
      </c>
    </row>
    <row r="836" spans="1:23" s="27" customFormat="1" ht="24.75" hidden="1" customHeight="1">
      <c r="A836" s="16">
        <v>252</v>
      </c>
      <c r="B836" s="7" t="s">
        <v>854</v>
      </c>
      <c r="C836" s="40">
        <f t="shared" si="75"/>
        <v>22410455.600000001</v>
      </c>
      <c r="D836" s="47">
        <v>455129.34</v>
      </c>
      <c r="E836" s="46">
        <v>239990.94</v>
      </c>
      <c r="F836" s="46">
        <v>0</v>
      </c>
      <c r="G836" s="46">
        <v>0</v>
      </c>
      <c r="H836" s="46">
        <v>0</v>
      </c>
      <c r="I836" s="46">
        <v>0</v>
      </c>
      <c r="J836" s="46">
        <v>0</v>
      </c>
      <c r="K836" s="46">
        <v>0</v>
      </c>
      <c r="L836" s="8">
        <v>10</v>
      </c>
      <c r="M836" s="46">
        <v>21715335.32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6">
        <v>0</v>
      </c>
    </row>
    <row r="837" spans="1:23" s="27" customFormat="1" ht="24.75" hidden="1" customHeight="1">
      <c r="A837" s="16">
        <v>253</v>
      </c>
      <c r="B837" s="7" t="s">
        <v>898</v>
      </c>
      <c r="C837" s="40">
        <f t="shared" si="75"/>
        <v>11170612.91</v>
      </c>
      <c r="D837" s="47">
        <v>32520.67</v>
      </c>
      <c r="E837" s="46">
        <v>333884.71999999997</v>
      </c>
      <c r="F837" s="46">
        <v>945115.86</v>
      </c>
      <c r="G837" s="46">
        <v>0</v>
      </c>
      <c r="H837" s="46">
        <v>0</v>
      </c>
      <c r="I837" s="46">
        <v>0</v>
      </c>
      <c r="J837" s="46">
        <v>0</v>
      </c>
      <c r="K837" s="46">
        <v>0</v>
      </c>
      <c r="L837" s="8">
        <v>0</v>
      </c>
      <c r="M837" s="46">
        <v>0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2031.6</v>
      </c>
      <c r="U837" s="46">
        <v>9859091.6600000001</v>
      </c>
      <c r="V837" s="46">
        <v>0</v>
      </c>
      <c r="W837" s="46">
        <v>0</v>
      </c>
    </row>
    <row r="838" spans="1:23" s="27" customFormat="1" ht="24.75" hidden="1" customHeight="1">
      <c r="A838" s="16">
        <v>254</v>
      </c>
      <c r="B838" s="7" t="s">
        <v>899</v>
      </c>
      <c r="C838" s="40">
        <f t="shared" si="75"/>
        <v>8761366.0700000003</v>
      </c>
      <c r="D838" s="47">
        <v>25761.09</v>
      </c>
      <c r="E838" s="46">
        <v>177104.02</v>
      </c>
      <c r="F838" s="46">
        <v>0</v>
      </c>
      <c r="G838" s="46">
        <v>0</v>
      </c>
      <c r="H838" s="46">
        <v>0</v>
      </c>
      <c r="I838" s="46">
        <v>0</v>
      </c>
      <c r="J838" s="46">
        <v>0</v>
      </c>
      <c r="K838" s="46">
        <v>0</v>
      </c>
      <c r="L838" s="8">
        <v>0</v>
      </c>
      <c r="M838" s="46">
        <v>0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2584</v>
      </c>
      <c r="U838" s="46">
        <v>8558500.9600000009</v>
      </c>
      <c r="V838" s="46">
        <v>0</v>
      </c>
      <c r="W838" s="46">
        <v>0</v>
      </c>
    </row>
    <row r="839" spans="1:23" s="27" customFormat="1" ht="24.75" hidden="1" customHeight="1">
      <c r="A839" s="16">
        <v>255</v>
      </c>
      <c r="B839" s="7" t="s">
        <v>857</v>
      </c>
      <c r="C839" s="40">
        <f t="shared" si="75"/>
        <v>13261049.039999999</v>
      </c>
      <c r="D839" s="47">
        <v>39001.129999999997</v>
      </c>
      <c r="E839" s="46">
        <v>264861.8</v>
      </c>
      <c r="F839" s="46">
        <v>0</v>
      </c>
      <c r="G839" s="46">
        <v>0</v>
      </c>
      <c r="H839" s="46">
        <v>0</v>
      </c>
      <c r="I839" s="46">
        <v>0</v>
      </c>
      <c r="J839" s="46">
        <v>0</v>
      </c>
      <c r="K839" s="46">
        <v>0</v>
      </c>
      <c r="L839" s="8">
        <v>0</v>
      </c>
      <c r="M839" s="46">
        <v>0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5208</v>
      </c>
      <c r="U839" s="46">
        <v>12957186.109999999</v>
      </c>
      <c r="V839" s="46">
        <v>0</v>
      </c>
      <c r="W839" s="46">
        <v>0</v>
      </c>
    </row>
    <row r="840" spans="1:23" s="27" customFormat="1" ht="24.75" hidden="1" customHeight="1">
      <c r="A840" s="16">
        <v>256</v>
      </c>
      <c r="B840" s="7" t="s">
        <v>868</v>
      </c>
      <c r="C840" s="40">
        <f t="shared" si="75"/>
        <v>8810705.2799999993</v>
      </c>
      <c r="D840" s="47">
        <v>25623.78</v>
      </c>
      <c r="E840" s="46">
        <v>272197.86</v>
      </c>
      <c r="F840" s="46">
        <v>0</v>
      </c>
      <c r="G840" s="46">
        <v>0</v>
      </c>
      <c r="H840" s="46">
        <v>0</v>
      </c>
      <c r="I840" s="46">
        <v>0</v>
      </c>
      <c r="J840" s="46">
        <v>0</v>
      </c>
      <c r="K840" s="46">
        <v>0</v>
      </c>
      <c r="L840" s="8">
        <v>0</v>
      </c>
      <c r="M840" s="46">
        <v>0</v>
      </c>
      <c r="N840" s="46">
        <v>0</v>
      </c>
      <c r="O840" s="46">
        <v>0</v>
      </c>
      <c r="P840" s="46">
        <v>0</v>
      </c>
      <c r="Q840" s="46">
        <v>0</v>
      </c>
      <c r="R840" s="46">
        <v>0</v>
      </c>
      <c r="S840" s="46">
        <v>0</v>
      </c>
      <c r="T840" s="46">
        <v>3531</v>
      </c>
      <c r="U840" s="46">
        <v>8512883.6400000006</v>
      </c>
      <c r="V840" s="46">
        <v>0</v>
      </c>
      <c r="W840" s="46">
        <v>0</v>
      </c>
    </row>
    <row r="841" spans="1:23" s="27" customFormat="1" ht="24.75" hidden="1" customHeight="1">
      <c r="A841" s="16">
        <v>257</v>
      </c>
      <c r="B841" s="7" t="s">
        <v>869</v>
      </c>
      <c r="C841" s="40">
        <f t="shared" si="75"/>
        <v>13045142.289999999</v>
      </c>
      <c r="D841" s="47">
        <v>38149.360000000001</v>
      </c>
      <c r="E841" s="46">
        <v>332786.14</v>
      </c>
      <c r="F841" s="46">
        <v>0</v>
      </c>
      <c r="G841" s="46">
        <v>0</v>
      </c>
      <c r="H841" s="46">
        <v>0</v>
      </c>
      <c r="I841" s="46">
        <v>0</v>
      </c>
      <c r="J841" s="46">
        <v>0</v>
      </c>
      <c r="K841" s="46">
        <v>0</v>
      </c>
      <c r="L841" s="8">
        <v>0</v>
      </c>
      <c r="M841" s="46">
        <v>0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5092.5</v>
      </c>
      <c r="U841" s="46">
        <v>12674206.789999999</v>
      </c>
      <c r="V841" s="46">
        <v>0</v>
      </c>
      <c r="W841" s="46">
        <v>0</v>
      </c>
    </row>
    <row r="842" spans="1:23" s="27" customFormat="1" ht="24.75" hidden="1" customHeight="1">
      <c r="A842" s="16">
        <v>258</v>
      </c>
      <c r="B842" s="7" t="s">
        <v>1435</v>
      </c>
      <c r="C842" s="40">
        <f t="shared" si="75"/>
        <v>2506132.2599999998</v>
      </c>
      <c r="D842" s="47">
        <v>0</v>
      </c>
      <c r="E842" s="46">
        <v>270000</v>
      </c>
      <c r="F842" s="46">
        <v>0</v>
      </c>
      <c r="G842" s="46">
        <v>0</v>
      </c>
      <c r="H842" s="46">
        <v>1118066.1299999999</v>
      </c>
      <c r="I842" s="46">
        <v>1118066.1299999999</v>
      </c>
      <c r="J842" s="46">
        <v>0</v>
      </c>
      <c r="K842" s="46">
        <v>0</v>
      </c>
      <c r="L842" s="8">
        <v>0</v>
      </c>
      <c r="M842" s="46">
        <v>0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6">
        <v>0</v>
      </c>
    </row>
    <row r="843" spans="1:23" s="27" customFormat="1" ht="24.75" hidden="1" customHeight="1">
      <c r="A843" s="16">
        <v>259</v>
      </c>
      <c r="B843" s="7" t="s">
        <v>900</v>
      </c>
      <c r="C843" s="40">
        <f t="shared" si="75"/>
        <v>10374446.6</v>
      </c>
      <c r="D843" s="47">
        <v>187439.57</v>
      </c>
      <c r="E843" s="46">
        <v>165011.38</v>
      </c>
      <c r="F843" s="46">
        <v>1318434.1499999999</v>
      </c>
      <c r="G843" s="46">
        <v>0</v>
      </c>
      <c r="H843" s="46">
        <v>0</v>
      </c>
      <c r="I843" s="46">
        <v>0</v>
      </c>
      <c r="J843" s="46">
        <v>0</v>
      </c>
      <c r="K843" s="46">
        <v>0</v>
      </c>
      <c r="L843" s="8">
        <v>4</v>
      </c>
      <c r="M843" s="46">
        <v>8703561.5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6">
        <v>0</v>
      </c>
    </row>
    <row r="844" spans="1:23" s="27" customFormat="1" ht="24.75" hidden="1" customHeight="1">
      <c r="A844" s="16">
        <v>260</v>
      </c>
      <c r="B844" s="7" t="s">
        <v>901</v>
      </c>
      <c r="C844" s="40">
        <f t="shared" si="75"/>
        <v>1459698.52</v>
      </c>
      <c r="D844" s="47">
        <v>4172.53</v>
      </c>
      <c r="E844" s="46">
        <v>69303.759999999995</v>
      </c>
      <c r="F844" s="46">
        <v>0</v>
      </c>
      <c r="G844" s="46">
        <v>1020797.82</v>
      </c>
      <c r="H844" s="46">
        <v>0</v>
      </c>
      <c r="I844" s="46">
        <v>123956.2</v>
      </c>
      <c r="J844" s="46">
        <v>241468.21</v>
      </c>
      <c r="K844" s="46">
        <v>0</v>
      </c>
      <c r="L844" s="8">
        <v>0</v>
      </c>
      <c r="M844" s="46">
        <v>0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6">
        <v>0</v>
      </c>
    </row>
    <row r="845" spans="1:23" s="27" customFormat="1" ht="24.75" hidden="1" customHeight="1">
      <c r="A845" s="16">
        <v>261</v>
      </c>
      <c r="B845" s="7" t="s">
        <v>902</v>
      </c>
      <c r="C845" s="40">
        <f t="shared" si="75"/>
        <v>1298645.25</v>
      </c>
      <c r="D845" s="47">
        <v>3669.88</v>
      </c>
      <c r="E845" s="46">
        <v>75747.740000000005</v>
      </c>
      <c r="F845" s="46">
        <v>256572.12</v>
      </c>
      <c r="G845" s="46">
        <v>856819.86</v>
      </c>
      <c r="H845" s="46">
        <v>0</v>
      </c>
      <c r="I845" s="46">
        <v>105835.65</v>
      </c>
      <c r="J845" s="46">
        <v>0</v>
      </c>
      <c r="K845" s="46">
        <v>0</v>
      </c>
      <c r="L845" s="8">
        <v>0</v>
      </c>
      <c r="M845" s="46">
        <v>0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6">
        <v>0</v>
      </c>
    </row>
    <row r="846" spans="1:23" s="23" customFormat="1" ht="24.75" hidden="1" customHeight="1">
      <c r="A846" s="148" t="s">
        <v>52</v>
      </c>
      <c r="B846" s="148"/>
      <c r="C846" s="44">
        <f t="shared" si="75"/>
        <v>148273008.47</v>
      </c>
      <c r="D846" s="77">
        <f t="shared" ref="D846:W846" si="76">ROUND(SUM(D826:D845),2)</f>
        <v>1166676.1200000001</v>
      </c>
      <c r="E846" s="77">
        <f t="shared" si="76"/>
        <v>4103639.62</v>
      </c>
      <c r="F846" s="77">
        <f t="shared" si="76"/>
        <v>4310837.6500000004</v>
      </c>
      <c r="G846" s="77">
        <f t="shared" si="76"/>
        <v>1877617.68</v>
      </c>
      <c r="H846" s="77">
        <f t="shared" si="76"/>
        <v>1118066.1299999999</v>
      </c>
      <c r="I846" s="77">
        <f t="shared" si="76"/>
        <v>1347857.98</v>
      </c>
      <c r="J846" s="77">
        <f t="shared" si="76"/>
        <v>241468.21</v>
      </c>
      <c r="K846" s="77">
        <f t="shared" si="76"/>
        <v>0</v>
      </c>
      <c r="L846" s="66">
        <f t="shared" si="76"/>
        <v>19</v>
      </c>
      <c r="M846" s="77">
        <f t="shared" si="76"/>
        <v>41261687.109999999</v>
      </c>
      <c r="N846" s="77">
        <f t="shared" si="76"/>
        <v>0</v>
      </c>
      <c r="O846" s="77">
        <f t="shared" si="76"/>
        <v>0</v>
      </c>
      <c r="P846" s="77">
        <f t="shared" si="76"/>
        <v>0</v>
      </c>
      <c r="Q846" s="77">
        <f t="shared" si="76"/>
        <v>0</v>
      </c>
      <c r="R846" s="77">
        <f t="shared" si="76"/>
        <v>0</v>
      </c>
      <c r="S846" s="77">
        <f t="shared" si="76"/>
        <v>0</v>
      </c>
      <c r="T846" s="77">
        <f t="shared" si="76"/>
        <v>29722.1</v>
      </c>
      <c r="U846" s="77">
        <f t="shared" si="76"/>
        <v>92845157.969999999</v>
      </c>
      <c r="V846" s="77">
        <f t="shared" si="76"/>
        <v>0</v>
      </c>
      <c r="W846" s="77">
        <f t="shared" si="76"/>
        <v>0</v>
      </c>
    </row>
    <row r="847" spans="1:23" s="23" customFormat="1" ht="24.75" hidden="1" customHeight="1">
      <c r="A847" s="155" t="s">
        <v>54</v>
      </c>
      <c r="B847" s="155"/>
      <c r="C847" s="156"/>
      <c r="D847" s="69"/>
      <c r="E847" s="46"/>
      <c r="F847" s="46"/>
      <c r="G847" s="46"/>
      <c r="H847" s="46"/>
      <c r="I847" s="46"/>
      <c r="J847" s="46"/>
      <c r="K847" s="46"/>
      <c r="L847" s="66"/>
      <c r="M847" s="48"/>
      <c r="N847" s="77"/>
      <c r="O847" s="48"/>
      <c r="P847" s="77"/>
      <c r="Q847" s="48"/>
      <c r="R847" s="77"/>
      <c r="S847" s="48"/>
      <c r="T847" s="48"/>
      <c r="U847" s="48"/>
      <c r="V847" s="77"/>
      <c r="W847" s="48"/>
    </row>
    <row r="848" spans="1:23" s="30" customFormat="1" ht="27.75" hidden="1" customHeight="1">
      <c r="A848" s="107">
        <v>262</v>
      </c>
      <c r="B848" s="7" t="s">
        <v>808</v>
      </c>
      <c r="C848" s="40">
        <f>ROUND(SUM(D848+E848+F848+G848+H848+I848+J848+K848+M848+O848+Q848+S848+U848+W848),2)</f>
        <v>2823049.11</v>
      </c>
      <c r="D848" s="47">
        <v>56908.91</v>
      </c>
      <c r="E848" s="46">
        <v>93105.54</v>
      </c>
      <c r="F848" s="46">
        <v>0</v>
      </c>
      <c r="G848" s="46">
        <v>0</v>
      </c>
      <c r="H848" s="46">
        <v>0</v>
      </c>
      <c r="I848" s="46">
        <v>0</v>
      </c>
      <c r="J848" s="46">
        <v>0</v>
      </c>
      <c r="K848" s="46">
        <v>0</v>
      </c>
      <c r="L848" s="8">
        <v>0</v>
      </c>
      <c r="M848" s="46">
        <v>0</v>
      </c>
      <c r="N848" s="46">
        <v>0</v>
      </c>
      <c r="O848" s="46">
        <v>0</v>
      </c>
      <c r="P848" s="46">
        <v>0</v>
      </c>
      <c r="Q848" s="46">
        <v>0</v>
      </c>
      <c r="R848" s="46">
        <v>0</v>
      </c>
      <c r="S848" s="46">
        <v>0</v>
      </c>
      <c r="T848" s="46">
        <v>792</v>
      </c>
      <c r="U848" s="46">
        <v>2673034.66</v>
      </c>
      <c r="V848" s="46">
        <v>0</v>
      </c>
      <c r="W848" s="46">
        <v>0</v>
      </c>
    </row>
    <row r="849" spans="1:23" s="24" customFormat="1" ht="24.75" hidden="1" customHeight="1">
      <c r="A849" s="107">
        <v>263</v>
      </c>
      <c r="B849" s="7" t="s">
        <v>809</v>
      </c>
      <c r="C849" s="40">
        <f>ROUND(SUM(D849+E849+F849+G849+H849+I849+J849+K849+M849+O849+Q849+S849+U849+W849),2)</f>
        <v>11173165.16</v>
      </c>
      <c r="D849" s="47">
        <v>226986.68</v>
      </c>
      <c r="E849" s="46">
        <v>284521.59999999998</v>
      </c>
      <c r="F849" s="46">
        <v>0</v>
      </c>
      <c r="G849" s="46">
        <v>5464087.6299999999</v>
      </c>
      <c r="H849" s="46">
        <v>1486907.24</v>
      </c>
      <c r="I849" s="46">
        <v>663006.04</v>
      </c>
      <c r="J849" s="46">
        <v>0</v>
      </c>
      <c r="K849" s="46">
        <v>0</v>
      </c>
      <c r="L849" s="8">
        <v>0</v>
      </c>
      <c r="M849" s="46">
        <v>0</v>
      </c>
      <c r="N849" s="46">
        <v>1378</v>
      </c>
      <c r="O849" s="46">
        <v>3047655.97</v>
      </c>
      <c r="P849" s="46">
        <v>0</v>
      </c>
      <c r="Q849" s="46">
        <v>0</v>
      </c>
      <c r="R849" s="46">
        <v>0</v>
      </c>
      <c r="S849" s="46">
        <v>0</v>
      </c>
      <c r="T849" s="46">
        <v>0</v>
      </c>
      <c r="U849" s="46">
        <v>0</v>
      </c>
      <c r="V849" s="46">
        <v>0</v>
      </c>
      <c r="W849" s="46">
        <v>0</v>
      </c>
    </row>
    <row r="850" spans="1:23" s="17" customFormat="1" ht="24.75" hidden="1" customHeight="1">
      <c r="A850" s="141" t="s">
        <v>53</v>
      </c>
      <c r="B850" s="142"/>
      <c r="C850" s="44">
        <f>ROUND(SUM(D850+E850+F850+G850+H850+I850+J850+K850+M850+O850+Q850+S850+U850+W850),2)</f>
        <v>13996214.27</v>
      </c>
      <c r="D850" s="77">
        <f>ROUND(SUM(D848:D849),2)</f>
        <v>283895.59000000003</v>
      </c>
      <c r="E850" s="77">
        <f t="shared" ref="E850:W850" si="77">ROUND(SUM(E848:E849),2)</f>
        <v>377627.14</v>
      </c>
      <c r="F850" s="77">
        <f t="shared" si="77"/>
        <v>0</v>
      </c>
      <c r="G850" s="77">
        <f t="shared" si="77"/>
        <v>5464087.6299999999</v>
      </c>
      <c r="H850" s="77">
        <f t="shared" si="77"/>
        <v>1486907.24</v>
      </c>
      <c r="I850" s="77">
        <f t="shared" si="77"/>
        <v>663006.04</v>
      </c>
      <c r="J850" s="77">
        <f t="shared" si="77"/>
        <v>0</v>
      </c>
      <c r="K850" s="77">
        <f t="shared" si="77"/>
        <v>0</v>
      </c>
      <c r="L850" s="66">
        <f t="shared" si="77"/>
        <v>0</v>
      </c>
      <c r="M850" s="77">
        <f t="shared" si="77"/>
        <v>0</v>
      </c>
      <c r="N850" s="77">
        <f t="shared" si="77"/>
        <v>1378</v>
      </c>
      <c r="O850" s="77">
        <f t="shared" si="77"/>
        <v>3047655.97</v>
      </c>
      <c r="P850" s="77">
        <f t="shared" si="77"/>
        <v>0</v>
      </c>
      <c r="Q850" s="77">
        <f t="shared" si="77"/>
        <v>0</v>
      </c>
      <c r="R850" s="77">
        <f t="shared" si="77"/>
        <v>0</v>
      </c>
      <c r="S850" s="77">
        <f t="shared" si="77"/>
        <v>0</v>
      </c>
      <c r="T850" s="77">
        <f t="shared" si="77"/>
        <v>792</v>
      </c>
      <c r="U850" s="77">
        <f t="shared" si="77"/>
        <v>2673034.66</v>
      </c>
      <c r="V850" s="77">
        <f t="shared" si="77"/>
        <v>0</v>
      </c>
      <c r="W850" s="77">
        <f t="shared" si="77"/>
        <v>0</v>
      </c>
    </row>
    <row r="851" spans="1:23" s="17" customFormat="1" ht="24.75" hidden="1" customHeight="1">
      <c r="A851" s="145" t="s">
        <v>55</v>
      </c>
      <c r="B851" s="146"/>
      <c r="C851" s="147"/>
      <c r="D851" s="80"/>
      <c r="E851" s="46"/>
      <c r="F851" s="46"/>
      <c r="G851" s="46"/>
      <c r="H851" s="46"/>
      <c r="I851" s="46"/>
      <c r="J851" s="46"/>
      <c r="K851" s="46"/>
      <c r="L851" s="82"/>
      <c r="M851" s="48"/>
      <c r="N851" s="77"/>
      <c r="O851" s="48"/>
      <c r="P851" s="77"/>
      <c r="Q851" s="48"/>
      <c r="R851" s="77"/>
      <c r="S851" s="48"/>
      <c r="T851" s="48"/>
      <c r="U851" s="48"/>
      <c r="V851" s="77"/>
      <c r="W851" s="48"/>
    </row>
    <row r="852" spans="1:23" s="22" customFormat="1" ht="24.75" hidden="1" customHeight="1">
      <c r="A852" s="16">
        <v>264</v>
      </c>
      <c r="B852" s="7" t="s">
        <v>119</v>
      </c>
      <c r="C852" s="40">
        <f t="shared" ref="C852:C858" si="78">ROUND(SUM(D852+E852+F852+G852+H852+I852+J852+K852+M852+O852+Q852+S852+U852+W852),2)</f>
        <v>6774738.75</v>
      </c>
      <c r="D852" s="47">
        <v>99975.53</v>
      </c>
      <c r="E852" s="46">
        <v>187058.32</v>
      </c>
      <c r="F852" s="46">
        <v>0</v>
      </c>
      <c r="G852" s="46">
        <v>0</v>
      </c>
      <c r="H852" s="46">
        <v>0</v>
      </c>
      <c r="I852" s="46">
        <v>0</v>
      </c>
      <c r="J852" s="46">
        <v>0</v>
      </c>
      <c r="K852" s="46">
        <v>0</v>
      </c>
      <c r="L852" s="8">
        <v>0</v>
      </c>
      <c r="M852" s="46">
        <v>0</v>
      </c>
      <c r="N852" s="46">
        <v>1983.8</v>
      </c>
      <c r="O852" s="46">
        <v>6487704.9000000004</v>
      </c>
      <c r="P852" s="46">
        <v>0</v>
      </c>
      <c r="Q852" s="46">
        <v>0</v>
      </c>
      <c r="R852" s="46">
        <v>0</v>
      </c>
      <c r="S852" s="46">
        <v>0</v>
      </c>
      <c r="T852" s="46">
        <v>0</v>
      </c>
      <c r="U852" s="46">
        <v>0</v>
      </c>
      <c r="V852" s="46">
        <v>0</v>
      </c>
      <c r="W852" s="46">
        <v>0</v>
      </c>
    </row>
    <row r="853" spans="1:23" s="22" customFormat="1" ht="24.75" hidden="1" customHeight="1">
      <c r="A853" s="16">
        <v>265</v>
      </c>
      <c r="B853" s="7" t="s">
        <v>103</v>
      </c>
      <c r="C853" s="40">
        <f t="shared" si="78"/>
        <v>4018945.17</v>
      </c>
      <c r="D853" s="47">
        <v>58236.67</v>
      </c>
      <c r="E853" s="46">
        <v>181560.7</v>
      </c>
      <c r="F853" s="46">
        <v>0</v>
      </c>
      <c r="G853" s="46">
        <v>0</v>
      </c>
      <c r="H853" s="46">
        <v>0</v>
      </c>
      <c r="I853" s="46">
        <v>0</v>
      </c>
      <c r="J853" s="46">
        <v>0</v>
      </c>
      <c r="K853" s="46">
        <v>0</v>
      </c>
      <c r="L853" s="8">
        <v>0</v>
      </c>
      <c r="M853" s="46">
        <v>0</v>
      </c>
      <c r="N853" s="46">
        <v>0</v>
      </c>
      <c r="O853" s="46">
        <v>0</v>
      </c>
      <c r="P853" s="46">
        <v>0</v>
      </c>
      <c r="Q853" s="46">
        <v>0</v>
      </c>
      <c r="R853" s="46">
        <v>3496.8</v>
      </c>
      <c r="S853" s="46">
        <v>3779147.8</v>
      </c>
      <c r="T853" s="46">
        <v>0</v>
      </c>
      <c r="U853" s="46">
        <v>0</v>
      </c>
      <c r="V853" s="46">
        <v>0</v>
      </c>
      <c r="W853" s="46">
        <v>0</v>
      </c>
    </row>
    <row r="854" spans="1:23" s="23" customFormat="1" ht="24.75" hidden="1" customHeight="1">
      <c r="A854" s="16">
        <v>266</v>
      </c>
      <c r="B854" s="7" t="s">
        <v>305</v>
      </c>
      <c r="C854" s="40">
        <f t="shared" si="78"/>
        <v>4063686.87</v>
      </c>
      <c r="D854" s="47">
        <v>58932.51</v>
      </c>
      <c r="E854" s="46">
        <v>180451.5</v>
      </c>
      <c r="F854" s="46">
        <v>0</v>
      </c>
      <c r="G854" s="46">
        <v>0</v>
      </c>
      <c r="H854" s="46">
        <v>0</v>
      </c>
      <c r="I854" s="46">
        <v>0</v>
      </c>
      <c r="J854" s="46">
        <v>0</v>
      </c>
      <c r="K854" s="46">
        <v>0</v>
      </c>
      <c r="L854" s="8">
        <v>0</v>
      </c>
      <c r="M854" s="46">
        <v>0</v>
      </c>
      <c r="N854" s="46">
        <v>0</v>
      </c>
      <c r="O854" s="46">
        <v>0</v>
      </c>
      <c r="P854" s="46">
        <v>0</v>
      </c>
      <c r="Q854" s="46">
        <v>0</v>
      </c>
      <c r="R854" s="46">
        <v>3496.8</v>
      </c>
      <c r="S854" s="46">
        <v>3824302.86</v>
      </c>
      <c r="T854" s="46">
        <v>0</v>
      </c>
      <c r="U854" s="46">
        <v>0</v>
      </c>
      <c r="V854" s="46">
        <v>0</v>
      </c>
      <c r="W854" s="46">
        <v>0</v>
      </c>
    </row>
    <row r="855" spans="1:23" s="23" customFormat="1" ht="24.75" hidden="1" customHeight="1">
      <c r="A855" s="16">
        <v>267</v>
      </c>
      <c r="B855" s="7" t="s">
        <v>178</v>
      </c>
      <c r="C855" s="40">
        <f t="shared" si="78"/>
        <v>13595950.33</v>
      </c>
      <c r="D855" s="47">
        <v>201987.45</v>
      </c>
      <c r="E855" s="46">
        <v>286406.06</v>
      </c>
      <c r="F855" s="46">
        <v>0</v>
      </c>
      <c r="G855" s="46">
        <v>6792266.4400000004</v>
      </c>
      <c r="H855" s="46">
        <v>0</v>
      </c>
      <c r="I855" s="46">
        <v>0</v>
      </c>
      <c r="J855" s="46">
        <v>0</v>
      </c>
      <c r="K855" s="46">
        <v>0</v>
      </c>
      <c r="L855" s="8">
        <v>0</v>
      </c>
      <c r="M855" s="46">
        <v>0</v>
      </c>
      <c r="N855" s="46">
        <v>2003.2</v>
      </c>
      <c r="O855" s="46">
        <v>6315290.3799999999</v>
      </c>
      <c r="P855" s="46">
        <v>0</v>
      </c>
      <c r="Q855" s="46">
        <v>0</v>
      </c>
      <c r="R855" s="46">
        <v>0</v>
      </c>
      <c r="S855" s="46">
        <v>0</v>
      </c>
      <c r="T855" s="46">
        <v>0</v>
      </c>
      <c r="U855" s="46">
        <v>0</v>
      </c>
      <c r="V855" s="46">
        <v>0</v>
      </c>
      <c r="W855" s="46">
        <v>0</v>
      </c>
    </row>
    <row r="856" spans="1:23" s="23" customFormat="1" ht="24.75" hidden="1" customHeight="1">
      <c r="A856" s="16">
        <v>268</v>
      </c>
      <c r="B856" s="7" t="s">
        <v>304</v>
      </c>
      <c r="C856" s="40">
        <f t="shared" si="78"/>
        <v>6564177.0999999996</v>
      </c>
      <c r="D856" s="47">
        <v>98044.96</v>
      </c>
      <c r="E856" s="46">
        <v>103707.84</v>
      </c>
      <c r="F856" s="46">
        <v>0</v>
      </c>
      <c r="G856" s="46">
        <v>6362424.2999999998</v>
      </c>
      <c r="H856" s="46">
        <v>0</v>
      </c>
      <c r="I856" s="46">
        <v>0</v>
      </c>
      <c r="J856" s="46">
        <v>0</v>
      </c>
      <c r="K856" s="46">
        <v>0</v>
      </c>
      <c r="L856" s="8">
        <v>0</v>
      </c>
      <c r="M856" s="46">
        <v>0</v>
      </c>
      <c r="N856" s="46">
        <v>0</v>
      </c>
      <c r="O856" s="46">
        <v>0</v>
      </c>
      <c r="P856" s="46">
        <v>0</v>
      </c>
      <c r="Q856" s="46">
        <v>0</v>
      </c>
      <c r="R856" s="46">
        <v>0</v>
      </c>
      <c r="S856" s="46">
        <v>0</v>
      </c>
      <c r="T856" s="46">
        <v>0</v>
      </c>
      <c r="U856" s="46">
        <v>0</v>
      </c>
      <c r="V856" s="46">
        <v>0</v>
      </c>
      <c r="W856" s="46">
        <v>0</v>
      </c>
    </row>
    <row r="857" spans="1:23" s="23" customFormat="1" ht="24.75" hidden="1" customHeight="1">
      <c r="A857" s="16">
        <v>269</v>
      </c>
      <c r="B857" s="7" t="s">
        <v>97</v>
      </c>
      <c r="C857" s="40">
        <f t="shared" si="78"/>
        <v>4970821.3099999996</v>
      </c>
      <c r="D857" s="47">
        <v>73221.87</v>
      </c>
      <c r="E857" s="46">
        <v>146017.92000000001</v>
      </c>
      <c r="F857" s="46">
        <v>0</v>
      </c>
      <c r="G857" s="46">
        <v>0</v>
      </c>
      <c r="H857" s="46">
        <v>0</v>
      </c>
      <c r="I857" s="46">
        <v>0</v>
      </c>
      <c r="J857" s="46">
        <v>0</v>
      </c>
      <c r="K857" s="46">
        <v>0</v>
      </c>
      <c r="L857" s="8">
        <v>0</v>
      </c>
      <c r="M857" s="46">
        <v>0</v>
      </c>
      <c r="N857" s="46">
        <v>1395.4</v>
      </c>
      <c r="O857" s="46">
        <v>4751581.5199999996</v>
      </c>
      <c r="P857" s="46">
        <v>0</v>
      </c>
      <c r="Q857" s="46">
        <v>0</v>
      </c>
      <c r="R857" s="46">
        <v>0</v>
      </c>
      <c r="S857" s="46">
        <v>0</v>
      </c>
      <c r="T857" s="46">
        <v>0</v>
      </c>
      <c r="U857" s="46">
        <v>0</v>
      </c>
      <c r="V857" s="46">
        <v>0</v>
      </c>
      <c r="W857" s="46">
        <v>0</v>
      </c>
    </row>
    <row r="858" spans="1:23" s="26" customFormat="1" ht="24.75" hidden="1" customHeight="1">
      <c r="A858" s="168" t="s">
        <v>56</v>
      </c>
      <c r="B858" s="169"/>
      <c r="C858" s="44">
        <f t="shared" si="78"/>
        <v>39988319.530000001</v>
      </c>
      <c r="D858" s="77">
        <f>ROUND(SUM(D852:D857),2)</f>
        <v>590398.99</v>
      </c>
      <c r="E858" s="77">
        <f>ROUND(SUM(E852:E857),2)</f>
        <v>1085202.3400000001</v>
      </c>
      <c r="F858" s="77">
        <f t="shared" ref="F858:W858" si="79">ROUND(SUM(F852:F857),2)</f>
        <v>0</v>
      </c>
      <c r="G858" s="77">
        <f t="shared" si="79"/>
        <v>13154690.74</v>
      </c>
      <c r="H858" s="77">
        <f t="shared" si="79"/>
        <v>0</v>
      </c>
      <c r="I858" s="77">
        <f t="shared" si="79"/>
        <v>0</v>
      </c>
      <c r="J858" s="77">
        <f t="shared" si="79"/>
        <v>0</v>
      </c>
      <c r="K858" s="77">
        <f t="shared" si="79"/>
        <v>0</v>
      </c>
      <c r="L858" s="108">
        <f t="shared" si="79"/>
        <v>0</v>
      </c>
      <c r="M858" s="77">
        <f t="shared" si="79"/>
        <v>0</v>
      </c>
      <c r="N858" s="77">
        <f t="shared" si="79"/>
        <v>5382.4</v>
      </c>
      <c r="O858" s="77">
        <f t="shared" si="79"/>
        <v>17554576.800000001</v>
      </c>
      <c r="P858" s="77">
        <f t="shared" si="79"/>
        <v>0</v>
      </c>
      <c r="Q858" s="77">
        <f t="shared" si="79"/>
        <v>0</v>
      </c>
      <c r="R858" s="77">
        <f t="shared" si="79"/>
        <v>6993.6</v>
      </c>
      <c r="S858" s="77">
        <f t="shared" si="79"/>
        <v>7603450.6600000001</v>
      </c>
      <c r="T858" s="77">
        <f t="shared" si="79"/>
        <v>0</v>
      </c>
      <c r="U858" s="77">
        <f t="shared" si="79"/>
        <v>0</v>
      </c>
      <c r="V858" s="77">
        <f t="shared" si="79"/>
        <v>0</v>
      </c>
      <c r="W858" s="77">
        <f t="shared" si="79"/>
        <v>0</v>
      </c>
    </row>
    <row r="859" spans="1:23" s="26" customFormat="1" ht="24.75" hidden="1" customHeight="1">
      <c r="A859" s="167" t="s">
        <v>57</v>
      </c>
      <c r="B859" s="155"/>
      <c r="C859" s="156"/>
      <c r="D859" s="69"/>
      <c r="E859" s="46"/>
      <c r="F859" s="46"/>
      <c r="G859" s="46"/>
      <c r="H859" s="46"/>
      <c r="I859" s="46"/>
      <c r="J859" s="46"/>
      <c r="K859" s="46"/>
      <c r="L859" s="93"/>
      <c r="M859" s="48"/>
      <c r="N859" s="105"/>
      <c r="O859" s="48"/>
      <c r="P859" s="105"/>
      <c r="Q859" s="48"/>
      <c r="R859" s="105"/>
      <c r="S859" s="48"/>
      <c r="T859" s="48"/>
      <c r="U859" s="48"/>
      <c r="V859" s="105"/>
      <c r="W859" s="48"/>
    </row>
    <row r="860" spans="1:23" s="27" customFormat="1" ht="24.75" hidden="1" customHeight="1">
      <c r="A860" s="16">
        <v>270</v>
      </c>
      <c r="B860" s="7" t="s">
        <v>1204</v>
      </c>
      <c r="C860" s="40">
        <f t="shared" ref="C860:C870" si="80">ROUND(SUM(D860+E860+F860+G860+H860+I860+J860+K860+M860+O860+Q860+S860+U860+W860),2)</f>
        <v>12668006.050000001</v>
      </c>
      <c r="D860" s="47">
        <v>255681.45</v>
      </c>
      <c r="E860" s="46">
        <v>283223.78000000003</v>
      </c>
      <c r="F860" s="46">
        <v>0</v>
      </c>
      <c r="G860" s="46">
        <v>0</v>
      </c>
      <c r="H860" s="46">
        <v>0</v>
      </c>
      <c r="I860" s="46">
        <v>0</v>
      </c>
      <c r="J860" s="46">
        <v>0</v>
      </c>
      <c r="K860" s="46">
        <v>0</v>
      </c>
      <c r="L860" s="8">
        <v>0</v>
      </c>
      <c r="M860" s="46">
        <v>0</v>
      </c>
      <c r="N860" s="46">
        <v>0</v>
      </c>
      <c r="O860" s="46">
        <v>0</v>
      </c>
      <c r="P860" s="46">
        <v>0</v>
      </c>
      <c r="Q860" s="46">
        <v>0</v>
      </c>
      <c r="R860" s="46">
        <v>0</v>
      </c>
      <c r="S860" s="46">
        <v>0</v>
      </c>
      <c r="T860" s="46">
        <v>2225</v>
      </c>
      <c r="U860" s="46">
        <v>12129100.82</v>
      </c>
      <c r="V860" s="46">
        <v>0</v>
      </c>
      <c r="W860" s="46">
        <v>0</v>
      </c>
    </row>
    <row r="861" spans="1:23" s="27" customFormat="1" ht="24.75" hidden="1" customHeight="1">
      <c r="A861" s="16">
        <v>271</v>
      </c>
      <c r="B861" s="7" t="s">
        <v>1205</v>
      </c>
      <c r="C861" s="40">
        <f t="shared" si="80"/>
        <v>16188416.609999999</v>
      </c>
      <c r="D861" s="47">
        <v>323184.45</v>
      </c>
      <c r="E861" s="46">
        <v>533901.62</v>
      </c>
      <c r="F861" s="46">
        <v>1682610.38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8">
        <v>0</v>
      </c>
      <c r="M861" s="46">
        <v>0</v>
      </c>
      <c r="N861" s="46">
        <v>1450</v>
      </c>
      <c r="O861" s="46">
        <v>7548304.2400000002</v>
      </c>
      <c r="P861" s="46">
        <v>0</v>
      </c>
      <c r="Q861" s="46">
        <v>0</v>
      </c>
      <c r="R861" s="46">
        <v>2215</v>
      </c>
      <c r="S861" s="46">
        <v>6100415.9199999999</v>
      </c>
      <c r="T861" s="46">
        <v>0</v>
      </c>
      <c r="U861" s="46">
        <v>0</v>
      </c>
      <c r="V861" s="46">
        <v>0</v>
      </c>
      <c r="W861" s="46">
        <v>0</v>
      </c>
    </row>
    <row r="862" spans="1:23" s="27" customFormat="1" ht="24.75" hidden="1" customHeight="1">
      <c r="A862" s="16">
        <v>272</v>
      </c>
      <c r="B862" s="7" t="s">
        <v>1206</v>
      </c>
      <c r="C862" s="40">
        <f t="shared" si="80"/>
        <v>5917109.7800000003</v>
      </c>
      <c r="D862" s="47">
        <v>117612.56</v>
      </c>
      <c r="E862" s="46">
        <v>220153.96</v>
      </c>
      <c r="F862" s="46">
        <v>1680027.36</v>
      </c>
      <c r="G862" s="46">
        <v>0</v>
      </c>
      <c r="H862" s="46">
        <v>2341081.06</v>
      </c>
      <c r="I862" s="46">
        <v>610835.26</v>
      </c>
      <c r="J862" s="46">
        <v>947399.58</v>
      </c>
      <c r="K862" s="46">
        <v>0</v>
      </c>
      <c r="L862" s="8">
        <v>0</v>
      </c>
      <c r="M862" s="46">
        <v>0</v>
      </c>
      <c r="N862" s="46">
        <v>0</v>
      </c>
      <c r="O862" s="46">
        <v>0</v>
      </c>
      <c r="P862" s="46">
        <v>0</v>
      </c>
      <c r="Q862" s="46">
        <v>0</v>
      </c>
      <c r="R862" s="46">
        <v>0</v>
      </c>
      <c r="S862" s="46">
        <v>0</v>
      </c>
      <c r="T862" s="46">
        <v>0</v>
      </c>
      <c r="U862" s="46">
        <v>0</v>
      </c>
      <c r="V862" s="46">
        <v>0</v>
      </c>
      <c r="W862" s="46">
        <v>0</v>
      </c>
    </row>
    <row r="863" spans="1:23" s="27" customFormat="1" ht="24.75" hidden="1" customHeight="1">
      <c r="A863" s="16">
        <v>273</v>
      </c>
      <c r="B863" s="7" t="s">
        <v>181</v>
      </c>
      <c r="C863" s="40">
        <f t="shared" si="80"/>
        <v>407754.97</v>
      </c>
      <c r="D863" s="47">
        <v>7708.33</v>
      </c>
      <c r="E863" s="46">
        <v>34376.44</v>
      </c>
      <c r="F863" s="46">
        <v>0</v>
      </c>
      <c r="G863" s="46">
        <v>0</v>
      </c>
      <c r="H863" s="46">
        <v>0</v>
      </c>
      <c r="I863" s="46">
        <v>0</v>
      </c>
      <c r="J863" s="46">
        <v>365670.2</v>
      </c>
      <c r="K863" s="46">
        <v>0</v>
      </c>
      <c r="L863" s="8">
        <v>0</v>
      </c>
      <c r="M863" s="46">
        <v>0</v>
      </c>
      <c r="N863" s="46">
        <v>0</v>
      </c>
      <c r="O863" s="46">
        <v>0</v>
      </c>
      <c r="P863" s="46">
        <v>0</v>
      </c>
      <c r="Q863" s="46">
        <v>0</v>
      </c>
      <c r="R863" s="46">
        <v>0</v>
      </c>
      <c r="S863" s="46">
        <v>0</v>
      </c>
      <c r="T863" s="46">
        <v>0</v>
      </c>
      <c r="U863" s="46">
        <v>0</v>
      </c>
      <c r="V863" s="46">
        <v>0</v>
      </c>
      <c r="W863" s="46">
        <v>0</v>
      </c>
    </row>
    <row r="864" spans="1:23" s="27" customFormat="1" ht="24.75" hidden="1" customHeight="1">
      <c r="A864" s="16">
        <v>274</v>
      </c>
      <c r="B864" s="7" t="s">
        <v>1207</v>
      </c>
      <c r="C864" s="40">
        <f t="shared" si="80"/>
        <v>12866334.58</v>
      </c>
      <c r="D864" s="47">
        <v>256401.46</v>
      </c>
      <c r="E864" s="46">
        <v>446676.02</v>
      </c>
      <c r="F864" s="46">
        <v>1129368.56</v>
      </c>
      <c r="G864" s="46">
        <v>3492706.78</v>
      </c>
      <c r="H864" s="46">
        <v>1367461.88</v>
      </c>
      <c r="I864" s="46">
        <v>407643.98</v>
      </c>
      <c r="J864" s="46">
        <v>0</v>
      </c>
      <c r="K864" s="46">
        <v>0</v>
      </c>
      <c r="L864" s="8">
        <v>0</v>
      </c>
      <c r="M864" s="46">
        <v>0</v>
      </c>
      <c r="N864" s="46">
        <v>1090</v>
      </c>
      <c r="O864" s="46">
        <v>5766075.9000000004</v>
      </c>
      <c r="P864" s="46">
        <v>0</v>
      </c>
      <c r="Q864" s="46">
        <v>0</v>
      </c>
      <c r="R864" s="46">
        <v>0</v>
      </c>
      <c r="S864" s="46">
        <v>0</v>
      </c>
      <c r="T864" s="46">
        <v>0</v>
      </c>
      <c r="U864" s="46">
        <v>0</v>
      </c>
      <c r="V864" s="46">
        <v>0</v>
      </c>
      <c r="W864" s="46">
        <v>0</v>
      </c>
    </row>
    <row r="865" spans="1:23" s="27" customFormat="1" ht="24.75" hidden="1" customHeight="1">
      <c r="A865" s="16">
        <v>275</v>
      </c>
      <c r="B865" s="7" t="s">
        <v>1423</v>
      </c>
      <c r="C865" s="40">
        <f t="shared" si="80"/>
        <v>2499308.83</v>
      </c>
      <c r="D865" s="47">
        <v>0</v>
      </c>
      <c r="E865" s="46">
        <v>0</v>
      </c>
      <c r="F865" s="46">
        <v>0</v>
      </c>
      <c r="G865" s="46">
        <v>410498.06</v>
      </c>
      <c r="H865" s="46">
        <v>0</v>
      </c>
      <c r="I865" s="46">
        <v>0</v>
      </c>
      <c r="J865" s="46">
        <v>0</v>
      </c>
      <c r="K865" s="46">
        <v>0</v>
      </c>
      <c r="L865" s="8">
        <v>0</v>
      </c>
      <c r="M865" s="46">
        <v>0</v>
      </c>
      <c r="N865" s="46">
        <v>2112</v>
      </c>
      <c r="O865" s="46">
        <v>2088810.77</v>
      </c>
      <c r="P865" s="46">
        <v>0</v>
      </c>
      <c r="Q865" s="46">
        <v>0</v>
      </c>
      <c r="R865" s="46">
        <v>0</v>
      </c>
      <c r="S865" s="46">
        <v>0</v>
      </c>
      <c r="T865" s="46">
        <v>0</v>
      </c>
      <c r="U865" s="46">
        <v>0</v>
      </c>
      <c r="V865" s="46">
        <v>0</v>
      </c>
      <c r="W865" s="46">
        <v>0</v>
      </c>
    </row>
    <row r="866" spans="1:23" s="27" customFormat="1" ht="24.75" hidden="1" customHeight="1">
      <c r="A866" s="16">
        <v>276</v>
      </c>
      <c r="B866" s="7" t="s">
        <v>1420</v>
      </c>
      <c r="C866" s="40">
        <f t="shared" si="80"/>
        <v>410498.06</v>
      </c>
      <c r="D866" s="47">
        <v>0</v>
      </c>
      <c r="E866" s="46">
        <v>0</v>
      </c>
      <c r="F866" s="46">
        <v>0</v>
      </c>
      <c r="G866" s="46">
        <v>410498.06</v>
      </c>
      <c r="H866" s="46">
        <v>0</v>
      </c>
      <c r="I866" s="46">
        <v>0</v>
      </c>
      <c r="J866" s="46">
        <v>0</v>
      </c>
      <c r="K866" s="46">
        <v>0</v>
      </c>
      <c r="L866" s="8">
        <v>0</v>
      </c>
      <c r="M866" s="46">
        <v>0</v>
      </c>
      <c r="N866" s="46">
        <v>0</v>
      </c>
      <c r="O866" s="46">
        <v>0</v>
      </c>
      <c r="P866" s="46">
        <v>0</v>
      </c>
      <c r="Q866" s="46">
        <v>0</v>
      </c>
      <c r="R866" s="46">
        <v>0</v>
      </c>
      <c r="S866" s="46">
        <v>0</v>
      </c>
      <c r="T866" s="46">
        <v>0</v>
      </c>
      <c r="U866" s="46">
        <v>0</v>
      </c>
      <c r="V866" s="46">
        <v>0</v>
      </c>
      <c r="W866" s="46">
        <v>0</v>
      </c>
    </row>
    <row r="867" spans="1:23" s="27" customFormat="1" ht="24.75" hidden="1" customHeight="1">
      <c r="A867" s="16">
        <v>277</v>
      </c>
      <c r="B867" s="7" t="s">
        <v>1421</v>
      </c>
      <c r="C867" s="40">
        <f t="shared" si="80"/>
        <v>410498.06</v>
      </c>
      <c r="D867" s="47">
        <v>0</v>
      </c>
      <c r="E867" s="46">
        <v>0</v>
      </c>
      <c r="F867" s="46">
        <v>0</v>
      </c>
      <c r="G867" s="46">
        <v>410498.06</v>
      </c>
      <c r="H867" s="46">
        <v>0</v>
      </c>
      <c r="I867" s="46">
        <v>0</v>
      </c>
      <c r="J867" s="46">
        <v>0</v>
      </c>
      <c r="K867" s="46">
        <v>0</v>
      </c>
      <c r="L867" s="8">
        <v>0</v>
      </c>
      <c r="M867" s="46">
        <v>0</v>
      </c>
      <c r="N867" s="46">
        <v>0</v>
      </c>
      <c r="O867" s="46">
        <v>0</v>
      </c>
      <c r="P867" s="46">
        <v>0</v>
      </c>
      <c r="Q867" s="46">
        <v>0</v>
      </c>
      <c r="R867" s="46">
        <v>0</v>
      </c>
      <c r="S867" s="46">
        <v>0</v>
      </c>
      <c r="T867" s="46">
        <v>0</v>
      </c>
      <c r="U867" s="46">
        <v>0</v>
      </c>
      <c r="V867" s="46">
        <v>0</v>
      </c>
      <c r="W867" s="46">
        <v>0</v>
      </c>
    </row>
    <row r="868" spans="1:23" s="27" customFormat="1" ht="24.75" hidden="1" customHeight="1">
      <c r="A868" s="16">
        <v>278</v>
      </c>
      <c r="B868" s="7" t="s">
        <v>1395</v>
      </c>
      <c r="C868" s="40">
        <f t="shared" si="80"/>
        <v>410498.06</v>
      </c>
      <c r="D868" s="47">
        <v>0</v>
      </c>
      <c r="E868" s="46">
        <v>0</v>
      </c>
      <c r="F868" s="46">
        <v>0</v>
      </c>
      <c r="G868" s="46">
        <v>410498.06</v>
      </c>
      <c r="H868" s="46">
        <v>0</v>
      </c>
      <c r="I868" s="46">
        <v>0</v>
      </c>
      <c r="J868" s="46">
        <v>0</v>
      </c>
      <c r="K868" s="46">
        <v>0</v>
      </c>
      <c r="L868" s="8">
        <v>0</v>
      </c>
      <c r="M868" s="46">
        <v>0</v>
      </c>
      <c r="N868" s="46">
        <v>0</v>
      </c>
      <c r="O868" s="46">
        <v>0</v>
      </c>
      <c r="P868" s="46">
        <v>0</v>
      </c>
      <c r="Q868" s="46">
        <v>0</v>
      </c>
      <c r="R868" s="46">
        <v>0</v>
      </c>
      <c r="S868" s="46">
        <v>0</v>
      </c>
      <c r="T868" s="46">
        <v>0</v>
      </c>
      <c r="U868" s="46">
        <v>0</v>
      </c>
      <c r="V868" s="46">
        <v>0</v>
      </c>
      <c r="W868" s="46">
        <v>0</v>
      </c>
    </row>
    <row r="869" spans="1:23" s="27" customFormat="1" ht="24.75" hidden="1" customHeight="1">
      <c r="A869" s="16">
        <v>279</v>
      </c>
      <c r="B869" s="7" t="s">
        <v>1422</v>
      </c>
      <c r="C869" s="40">
        <f t="shared" si="80"/>
        <v>859117.29</v>
      </c>
      <c r="D869" s="47">
        <v>0</v>
      </c>
      <c r="E869" s="46">
        <v>0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8">
        <v>0</v>
      </c>
      <c r="M869" s="46">
        <v>0</v>
      </c>
      <c r="N869" s="46">
        <v>726</v>
      </c>
      <c r="O869" s="46">
        <v>859117.29</v>
      </c>
      <c r="P869" s="46">
        <v>0</v>
      </c>
      <c r="Q869" s="46">
        <v>0</v>
      </c>
      <c r="R869" s="46">
        <v>0</v>
      </c>
      <c r="S869" s="46">
        <v>0</v>
      </c>
      <c r="T869" s="46">
        <v>0</v>
      </c>
      <c r="U869" s="46">
        <v>0</v>
      </c>
      <c r="V869" s="46">
        <v>0</v>
      </c>
      <c r="W869" s="46">
        <v>0</v>
      </c>
    </row>
    <row r="870" spans="1:23" s="31" customFormat="1" ht="24.75" hidden="1" customHeight="1">
      <c r="A870" s="157" t="s">
        <v>58</v>
      </c>
      <c r="B870" s="158"/>
      <c r="C870" s="44">
        <f t="shared" si="80"/>
        <v>52637542.289999999</v>
      </c>
      <c r="D870" s="77">
        <f>ROUND(SUM(D860:D869),2)</f>
        <v>960588.25</v>
      </c>
      <c r="E870" s="77">
        <f t="shared" ref="E870:K870" si="81">ROUND(SUM(E860:E869),2)</f>
        <v>1518331.82</v>
      </c>
      <c r="F870" s="77">
        <f t="shared" si="81"/>
        <v>4492006.3</v>
      </c>
      <c r="G870" s="77">
        <f t="shared" si="81"/>
        <v>5134699.0199999996</v>
      </c>
      <c r="H870" s="77">
        <f t="shared" si="81"/>
        <v>3708542.94</v>
      </c>
      <c r="I870" s="77">
        <f t="shared" si="81"/>
        <v>1018479.24</v>
      </c>
      <c r="J870" s="77">
        <f t="shared" si="81"/>
        <v>1313069.78</v>
      </c>
      <c r="K870" s="77">
        <f t="shared" si="81"/>
        <v>0</v>
      </c>
      <c r="L870" s="66">
        <f>ROUND(SUM(L860:L869),2)</f>
        <v>0</v>
      </c>
      <c r="M870" s="77">
        <f>ROUND(SUM(M860:M869),2)</f>
        <v>0</v>
      </c>
      <c r="N870" s="77">
        <f t="shared" ref="N870:W870" si="82">ROUND(SUM(N860:N869),2)</f>
        <v>5378</v>
      </c>
      <c r="O870" s="77">
        <f t="shared" si="82"/>
        <v>16262308.199999999</v>
      </c>
      <c r="P870" s="77">
        <f t="shared" si="82"/>
        <v>0</v>
      </c>
      <c r="Q870" s="77">
        <f t="shared" si="82"/>
        <v>0</v>
      </c>
      <c r="R870" s="77">
        <f t="shared" si="82"/>
        <v>2215</v>
      </c>
      <c r="S870" s="77">
        <f t="shared" si="82"/>
        <v>6100415.9199999999</v>
      </c>
      <c r="T870" s="77">
        <f t="shared" si="82"/>
        <v>2225</v>
      </c>
      <c r="U870" s="77">
        <f t="shared" si="82"/>
        <v>12129100.82</v>
      </c>
      <c r="V870" s="77">
        <f t="shared" si="82"/>
        <v>0</v>
      </c>
      <c r="W870" s="77">
        <f t="shared" si="82"/>
        <v>0</v>
      </c>
    </row>
    <row r="871" spans="1:23" s="31" customFormat="1" ht="24.75" hidden="1" customHeight="1">
      <c r="A871" s="159" t="s">
        <v>59</v>
      </c>
      <c r="B871" s="160"/>
      <c r="C871" s="161"/>
      <c r="D871" s="46"/>
      <c r="E871" s="46"/>
      <c r="F871" s="46"/>
      <c r="G871" s="46"/>
      <c r="H871" s="46"/>
      <c r="I871" s="46"/>
      <c r="J871" s="46"/>
      <c r="K871" s="46"/>
      <c r="L871" s="93"/>
      <c r="M871" s="48"/>
      <c r="N871" s="77"/>
      <c r="O871" s="48"/>
      <c r="P871" s="105"/>
      <c r="Q871" s="48"/>
      <c r="R871" s="77"/>
      <c r="S871" s="48"/>
      <c r="T871" s="48"/>
      <c r="U871" s="48"/>
      <c r="V871" s="105"/>
      <c r="W871" s="48"/>
    </row>
    <row r="872" spans="1:23" s="27" customFormat="1" ht="24.75" hidden="1" customHeight="1">
      <c r="A872" s="16">
        <v>280</v>
      </c>
      <c r="B872" s="7" t="s">
        <v>106</v>
      </c>
      <c r="C872" s="40">
        <f t="shared" ref="C872:C897" si="83">ROUND(SUM(D872+E872+F872+G872+H872+I872+J872+K872+M872+O872+Q872+S872+U872+W872),2)</f>
        <v>36297629.409999996</v>
      </c>
      <c r="D872" s="47">
        <v>731347.37</v>
      </c>
      <c r="E872" s="46">
        <v>1091037.44</v>
      </c>
      <c r="F872" s="46">
        <v>0</v>
      </c>
      <c r="G872" s="46">
        <v>4739883.68</v>
      </c>
      <c r="H872" s="46">
        <v>0</v>
      </c>
      <c r="I872" s="46">
        <v>0</v>
      </c>
      <c r="J872" s="46">
        <v>0</v>
      </c>
      <c r="K872" s="46">
        <v>0</v>
      </c>
      <c r="L872" s="8">
        <v>6</v>
      </c>
      <c r="M872" s="46">
        <v>13046279.42</v>
      </c>
      <c r="N872" s="46">
        <v>2249</v>
      </c>
      <c r="O872" s="46">
        <v>4351842.12</v>
      </c>
      <c r="P872" s="46">
        <v>1370</v>
      </c>
      <c r="Q872" s="46">
        <v>3837527.2</v>
      </c>
      <c r="R872" s="46">
        <v>7221.8</v>
      </c>
      <c r="S872" s="46">
        <v>8499712.1799999997</v>
      </c>
      <c r="T872" s="46">
        <v>0</v>
      </c>
      <c r="U872" s="46">
        <v>0</v>
      </c>
      <c r="V872" s="46">
        <v>0</v>
      </c>
      <c r="W872" s="46">
        <v>0</v>
      </c>
    </row>
    <row r="873" spans="1:23" s="27" customFormat="1" ht="24.75" hidden="1" customHeight="1">
      <c r="A873" s="16">
        <v>281</v>
      </c>
      <c r="B873" s="7" t="s">
        <v>909</v>
      </c>
      <c r="C873" s="40">
        <f t="shared" si="83"/>
        <v>13323536.01</v>
      </c>
      <c r="D873" s="47">
        <v>275169.17</v>
      </c>
      <c r="E873" s="46">
        <v>0</v>
      </c>
      <c r="F873" s="46">
        <v>0</v>
      </c>
      <c r="G873" s="46">
        <v>0</v>
      </c>
      <c r="H873" s="46">
        <v>0</v>
      </c>
      <c r="I873" s="46">
        <v>0</v>
      </c>
      <c r="J873" s="46">
        <v>0</v>
      </c>
      <c r="K873" s="46">
        <v>0</v>
      </c>
      <c r="L873" s="8">
        <v>6</v>
      </c>
      <c r="M873" s="46">
        <v>13048366.84</v>
      </c>
      <c r="N873" s="46">
        <v>0</v>
      </c>
      <c r="O873" s="46">
        <v>0</v>
      </c>
      <c r="P873" s="46">
        <v>0</v>
      </c>
      <c r="Q873" s="46">
        <v>0</v>
      </c>
      <c r="R873" s="46">
        <v>0</v>
      </c>
      <c r="S873" s="46">
        <v>0</v>
      </c>
      <c r="T873" s="46">
        <v>0</v>
      </c>
      <c r="U873" s="46">
        <v>0</v>
      </c>
      <c r="V873" s="46">
        <v>0</v>
      </c>
      <c r="W873" s="46">
        <v>0</v>
      </c>
    </row>
    <row r="874" spans="1:23" s="27" customFormat="1" ht="24.75" hidden="1" customHeight="1">
      <c r="A874" s="16">
        <v>282</v>
      </c>
      <c r="B874" s="7" t="s">
        <v>1366</v>
      </c>
      <c r="C874" s="40">
        <f t="shared" si="83"/>
        <v>70729.38</v>
      </c>
      <c r="D874" s="47">
        <f>ROUND((F874+G874+H874+I874+J874+K874+M874+O874+Q874+S874+U874+W874)*0.0214,2)</f>
        <v>0</v>
      </c>
      <c r="E874" s="46">
        <v>70729.38</v>
      </c>
      <c r="F874" s="46">
        <v>0</v>
      </c>
      <c r="G874" s="46">
        <v>0</v>
      </c>
      <c r="H874" s="46">
        <v>0</v>
      </c>
      <c r="I874" s="46">
        <v>0</v>
      </c>
      <c r="J874" s="46">
        <v>0</v>
      </c>
      <c r="K874" s="46">
        <v>0</v>
      </c>
      <c r="L874" s="8">
        <v>0</v>
      </c>
      <c r="M874" s="46">
        <v>0</v>
      </c>
      <c r="N874" s="46">
        <v>0</v>
      </c>
      <c r="O874" s="46">
        <v>0</v>
      </c>
      <c r="P874" s="46">
        <v>0</v>
      </c>
      <c r="Q874" s="46">
        <v>0</v>
      </c>
      <c r="R874" s="46">
        <v>0</v>
      </c>
      <c r="S874" s="46">
        <v>0</v>
      </c>
      <c r="T874" s="46">
        <v>0</v>
      </c>
      <c r="U874" s="46">
        <v>0</v>
      </c>
      <c r="V874" s="46">
        <v>0</v>
      </c>
      <c r="W874" s="46">
        <v>0</v>
      </c>
    </row>
    <row r="875" spans="1:23" s="27" customFormat="1" ht="24.75" hidden="1" customHeight="1">
      <c r="A875" s="16">
        <v>283</v>
      </c>
      <c r="B875" s="7" t="s">
        <v>855</v>
      </c>
      <c r="C875" s="40">
        <f t="shared" si="83"/>
        <v>13620728.609999999</v>
      </c>
      <c r="D875" s="47">
        <v>281367.34999999998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0</v>
      </c>
      <c r="K875" s="46">
        <v>0</v>
      </c>
      <c r="L875" s="8">
        <v>6</v>
      </c>
      <c r="M875" s="46">
        <v>13339361.26</v>
      </c>
      <c r="N875" s="46">
        <v>0</v>
      </c>
      <c r="O875" s="46">
        <v>0</v>
      </c>
      <c r="P875" s="46">
        <v>0</v>
      </c>
      <c r="Q875" s="46">
        <v>0</v>
      </c>
      <c r="R875" s="46">
        <v>0</v>
      </c>
      <c r="S875" s="46">
        <v>0</v>
      </c>
      <c r="T875" s="46">
        <v>0</v>
      </c>
      <c r="U875" s="46">
        <v>0</v>
      </c>
      <c r="V875" s="46">
        <v>0</v>
      </c>
      <c r="W875" s="46">
        <v>0</v>
      </c>
    </row>
    <row r="876" spans="1:23" s="27" customFormat="1" ht="24.75" hidden="1" customHeight="1">
      <c r="A876" s="16">
        <v>284</v>
      </c>
      <c r="B876" s="7" t="s">
        <v>1367</v>
      </c>
      <c r="C876" s="40">
        <f t="shared" si="83"/>
        <v>233207.12</v>
      </c>
      <c r="D876" s="47">
        <f>ROUND((F876+G876+H876+I876+J876+K876+M876+O876+Q876+S876+U876+W876)*0.0214,2)</f>
        <v>0</v>
      </c>
      <c r="E876" s="46">
        <v>233207.12</v>
      </c>
      <c r="F876" s="46">
        <v>0</v>
      </c>
      <c r="G876" s="46">
        <v>0</v>
      </c>
      <c r="H876" s="46">
        <v>0</v>
      </c>
      <c r="I876" s="46">
        <v>0</v>
      </c>
      <c r="J876" s="46">
        <v>0</v>
      </c>
      <c r="K876" s="46">
        <v>0</v>
      </c>
      <c r="L876" s="8">
        <v>0</v>
      </c>
      <c r="M876" s="46">
        <v>0</v>
      </c>
      <c r="N876" s="46">
        <v>0</v>
      </c>
      <c r="O876" s="46">
        <v>0</v>
      </c>
      <c r="P876" s="46">
        <v>0</v>
      </c>
      <c r="Q876" s="46">
        <v>0</v>
      </c>
      <c r="R876" s="46">
        <v>0</v>
      </c>
      <c r="S876" s="46">
        <v>0</v>
      </c>
      <c r="T876" s="46">
        <v>0</v>
      </c>
      <c r="U876" s="46">
        <v>0</v>
      </c>
      <c r="V876" s="46">
        <v>0</v>
      </c>
      <c r="W876" s="46">
        <v>0</v>
      </c>
    </row>
    <row r="877" spans="1:23" s="27" customFormat="1" ht="24.75" hidden="1" customHeight="1">
      <c r="A877" s="16">
        <v>285</v>
      </c>
      <c r="B877" s="7" t="s">
        <v>868</v>
      </c>
      <c r="C877" s="40">
        <f t="shared" si="83"/>
        <v>48042.02</v>
      </c>
      <c r="D877" s="47">
        <f>ROUND((F877+G877+H877+I877+J877+K877+M877+O877+Q877+S877+U877+W877)*0.0214,2)</f>
        <v>0</v>
      </c>
      <c r="E877" s="46">
        <v>48042.02</v>
      </c>
      <c r="F877" s="46">
        <v>0</v>
      </c>
      <c r="G877" s="46">
        <v>0</v>
      </c>
      <c r="H877" s="46">
        <v>0</v>
      </c>
      <c r="I877" s="46">
        <v>0</v>
      </c>
      <c r="J877" s="46">
        <v>0</v>
      </c>
      <c r="K877" s="46">
        <v>0</v>
      </c>
      <c r="L877" s="8">
        <v>0</v>
      </c>
      <c r="M877" s="46">
        <v>0</v>
      </c>
      <c r="N877" s="46">
        <v>0</v>
      </c>
      <c r="O877" s="46">
        <v>0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  <c r="U877" s="46">
        <v>0</v>
      </c>
      <c r="V877" s="46">
        <v>0</v>
      </c>
      <c r="W877" s="46">
        <v>0</v>
      </c>
    </row>
    <row r="878" spans="1:23" s="27" customFormat="1" ht="24.75" hidden="1" customHeight="1">
      <c r="A878" s="16">
        <v>286</v>
      </c>
      <c r="B878" s="7" t="s">
        <v>869</v>
      </c>
      <c r="C878" s="40">
        <f t="shared" si="83"/>
        <v>48806.66</v>
      </c>
      <c r="D878" s="47">
        <f>ROUND((F878+G878+H878+I878+J878+K878+M878+O878+Q878+S878+U878+W878)*0.0214,2)</f>
        <v>0</v>
      </c>
      <c r="E878" s="46">
        <v>48806.66</v>
      </c>
      <c r="F878" s="46">
        <v>0</v>
      </c>
      <c r="G878" s="46">
        <v>0</v>
      </c>
      <c r="H878" s="46">
        <v>0</v>
      </c>
      <c r="I878" s="46">
        <v>0</v>
      </c>
      <c r="J878" s="46">
        <v>0</v>
      </c>
      <c r="K878" s="46">
        <v>0</v>
      </c>
      <c r="L878" s="8">
        <v>0</v>
      </c>
      <c r="M878" s="46">
        <v>0</v>
      </c>
      <c r="N878" s="46">
        <v>0</v>
      </c>
      <c r="O878" s="46">
        <v>0</v>
      </c>
      <c r="P878" s="46">
        <v>0</v>
      </c>
      <c r="Q878" s="46">
        <v>0</v>
      </c>
      <c r="R878" s="46">
        <v>0</v>
      </c>
      <c r="S878" s="46">
        <v>0</v>
      </c>
      <c r="T878" s="46">
        <v>0</v>
      </c>
      <c r="U878" s="46">
        <v>0</v>
      </c>
      <c r="V878" s="46">
        <v>0</v>
      </c>
      <c r="W878" s="46">
        <v>0</v>
      </c>
    </row>
    <row r="879" spans="1:23" s="27" customFormat="1" ht="24.75" hidden="1" customHeight="1">
      <c r="A879" s="16">
        <v>287</v>
      </c>
      <c r="B879" s="7" t="s">
        <v>870</v>
      </c>
      <c r="C879" s="40">
        <f t="shared" si="83"/>
        <v>3902059.5</v>
      </c>
      <c r="D879" s="47">
        <v>76909.89</v>
      </c>
      <c r="E879" s="46">
        <v>212660.78</v>
      </c>
      <c r="F879" s="46">
        <v>0</v>
      </c>
      <c r="G879" s="46">
        <v>1504036.42</v>
      </c>
      <c r="H879" s="46">
        <v>956903.95</v>
      </c>
      <c r="I879" s="46">
        <v>478451.98</v>
      </c>
      <c r="J879" s="46">
        <v>673096.48</v>
      </c>
      <c r="K879" s="46">
        <v>0</v>
      </c>
      <c r="L879" s="8">
        <v>0</v>
      </c>
      <c r="M879" s="46">
        <v>0</v>
      </c>
      <c r="N879" s="46">
        <v>0</v>
      </c>
      <c r="O879" s="46">
        <v>0</v>
      </c>
      <c r="P879" s="46">
        <v>0</v>
      </c>
      <c r="Q879" s="46">
        <v>0</v>
      </c>
      <c r="R879" s="46">
        <v>0</v>
      </c>
      <c r="S879" s="46">
        <v>0</v>
      </c>
      <c r="T879" s="46">
        <v>0</v>
      </c>
      <c r="U879" s="46">
        <v>0</v>
      </c>
      <c r="V879" s="46">
        <v>0</v>
      </c>
      <c r="W879" s="46">
        <v>0</v>
      </c>
    </row>
    <row r="880" spans="1:23" s="27" customFormat="1" ht="24.75" hidden="1" customHeight="1">
      <c r="A880" s="16">
        <v>288</v>
      </c>
      <c r="B880" s="7" t="s">
        <v>871</v>
      </c>
      <c r="C880" s="40">
        <f t="shared" si="83"/>
        <v>64708.84</v>
      </c>
      <c r="D880" s="47">
        <f t="shared" ref="D880:D886" si="84">ROUND((F880+G880+H880+I880+J880+K880+M880+O880+Q880+S880+U880+W880)*0.0214,2)</f>
        <v>0</v>
      </c>
      <c r="E880" s="46">
        <v>64708.84</v>
      </c>
      <c r="F880" s="46">
        <v>0</v>
      </c>
      <c r="G880" s="46">
        <v>0</v>
      </c>
      <c r="H880" s="46">
        <v>0</v>
      </c>
      <c r="I880" s="46">
        <v>0</v>
      </c>
      <c r="J880" s="46">
        <v>0</v>
      </c>
      <c r="K880" s="46">
        <v>0</v>
      </c>
      <c r="L880" s="8">
        <v>0</v>
      </c>
      <c r="M880" s="46">
        <v>0</v>
      </c>
      <c r="N880" s="46">
        <v>0</v>
      </c>
      <c r="O880" s="46">
        <v>0</v>
      </c>
      <c r="P880" s="46">
        <v>0</v>
      </c>
      <c r="Q880" s="46">
        <v>0</v>
      </c>
      <c r="R880" s="46">
        <v>0</v>
      </c>
      <c r="S880" s="46">
        <v>0</v>
      </c>
      <c r="T880" s="46">
        <v>0</v>
      </c>
      <c r="U880" s="46">
        <v>0</v>
      </c>
      <c r="V880" s="46">
        <v>0</v>
      </c>
      <c r="W880" s="46">
        <v>0</v>
      </c>
    </row>
    <row r="881" spans="1:23" s="27" customFormat="1" ht="24.75" hidden="1" customHeight="1">
      <c r="A881" s="16">
        <v>289</v>
      </c>
      <c r="B881" s="7" t="s">
        <v>873</v>
      </c>
      <c r="C881" s="40">
        <f t="shared" si="83"/>
        <v>59295</v>
      </c>
      <c r="D881" s="47">
        <f t="shared" si="84"/>
        <v>0</v>
      </c>
      <c r="E881" s="46">
        <v>59295</v>
      </c>
      <c r="F881" s="46">
        <v>0</v>
      </c>
      <c r="G881" s="46">
        <v>0</v>
      </c>
      <c r="H881" s="46">
        <v>0</v>
      </c>
      <c r="I881" s="46">
        <v>0</v>
      </c>
      <c r="J881" s="46">
        <v>0</v>
      </c>
      <c r="K881" s="46">
        <v>0</v>
      </c>
      <c r="L881" s="8">
        <v>0</v>
      </c>
      <c r="M881" s="46">
        <v>0</v>
      </c>
      <c r="N881" s="46">
        <v>0</v>
      </c>
      <c r="O881" s="46">
        <v>0</v>
      </c>
      <c r="P881" s="46">
        <v>0</v>
      </c>
      <c r="Q881" s="46">
        <v>0</v>
      </c>
      <c r="R881" s="46">
        <v>0</v>
      </c>
      <c r="S881" s="46">
        <v>0</v>
      </c>
      <c r="T881" s="46">
        <v>0</v>
      </c>
      <c r="U881" s="46">
        <v>0</v>
      </c>
      <c r="V881" s="46">
        <v>0</v>
      </c>
      <c r="W881" s="46">
        <v>0</v>
      </c>
    </row>
    <row r="882" spans="1:23" s="27" customFormat="1" ht="24.75" hidden="1" customHeight="1">
      <c r="A882" s="16">
        <v>290</v>
      </c>
      <c r="B882" s="7" t="s">
        <v>876</v>
      </c>
      <c r="C882" s="40">
        <f t="shared" si="83"/>
        <v>7843593.9699999997</v>
      </c>
      <c r="D882" s="47">
        <v>154752.07999999999</v>
      </c>
      <c r="E882" s="46">
        <v>420072.92</v>
      </c>
      <c r="F882" s="46">
        <v>0</v>
      </c>
      <c r="G882" s="46">
        <v>1329758.32</v>
      </c>
      <c r="H882" s="46">
        <v>1027321.45</v>
      </c>
      <c r="I882" s="46">
        <v>513660.73</v>
      </c>
      <c r="J882" s="46">
        <v>670331.80000000005</v>
      </c>
      <c r="K882" s="46">
        <v>0</v>
      </c>
      <c r="L882" s="8">
        <v>0</v>
      </c>
      <c r="M882" s="46">
        <v>0</v>
      </c>
      <c r="N882" s="46">
        <v>0</v>
      </c>
      <c r="O882" s="46">
        <v>0</v>
      </c>
      <c r="P882" s="46">
        <v>0</v>
      </c>
      <c r="Q882" s="46">
        <v>0</v>
      </c>
      <c r="R882" s="46">
        <v>0</v>
      </c>
      <c r="S882" s="46">
        <v>0</v>
      </c>
      <c r="T882" s="46">
        <v>700</v>
      </c>
      <c r="U882" s="46">
        <v>3727696.67</v>
      </c>
      <c r="V882" s="46">
        <v>0</v>
      </c>
      <c r="W882" s="46">
        <v>0</v>
      </c>
    </row>
    <row r="883" spans="1:23" s="27" customFormat="1" ht="24.75" hidden="1" customHeight="1">
      <c r="A883" s="16">
        <v>291</v>
      </c>
      <c r="B883" s="7" t="s">
        <v>1376</v>
      </c>
      <c r="C883" s="40">
        <f t="shared" si="83"/>
        <v>48733.5</v>
      </c>
      <c r="D883" s="47">
        <f t="shared" si="84"/>
        <v>0</v>
      </c>
      <c r="E883" s="46">
        <v>48733.5</v>
      </c>
      <c r="F883" s="46">
        <v>0</v>
      </c>
      <c r="G883" s="46">
        <v>0</v>
      </c>
      <c r="H883" s="46">
        <v>0</v>
      </c>
      <c r="I883" s="46">
        <v>0</v>
      </c>
      <c r="J883" s="46">
        <v>0</v>
      </c>
      <c r="K883" s="46">
        <v>0</v>
      </c>
      <c r="L883" s="8">
        <v>0</v>
      </c>
      <c r="M883" s="46">
        <v>0</v>
      </c>
      <c r="N883" s="46">
        <v>0</v>
      </c>
      <c r="O883" s="46">
        <v>0</v>
      </c>
      <c r="P883" s="46">
        <v>0</v>
      </c>
      <c r="Q883" s="46">
        <v>0</v>
      </c>
      <c r="R883" s="46">
        <v>0</v>
      </c>
      <c r="S883" s="46">
        <v>0</v>
      </c>
      <c r="T883" s="46">
        <v>0</v>
      </c>
      <c r="U883" s="46">
        <v>0</v>
      </c>
      <c r="V883" s="46">
        <v>0</v>
      </c>
      <c r="W883" s="46">
        <v>0</v>
      </c>
    </row>
    <row r="884" spans="1:23" s="27" customFormat="1" ht="24.75" hidden="1" customHeight="1">
      <c r="A884" s="16">
        <v>292</v>
      </c>
      <c r="B884" s="7" t="s">
        <v>1377</v>
      </c>
      <c r="C884" s="40">
        <f t="shared" si="83"/>
        <v>48103.38</v>
      </c>
      <c r="D884" s="47">
        <f t="shared" si="84"/>
        <v>0</v>
      </c>
      <c r="E884" s="46">
        <v>48103.38</v>
      </c>
      <c r="F884" s="46">
        <v>0</v>
      </c>
      <c r="G884" s="46">
        <v>0</v>
      </c>
      <c r="H884" s="46">
        <v>0</v>
      </c>
      <c r="I884" s="46">
        <v>0</v>
      </c>
      <c r="J884" s="46">
        <v>0</v>
      </c>
      <c r="K884" s="46">
        <v>0</v>
      </c>
      <c r="L884" s="8">
        <v>0</v>
      </c>
      <c r="M884" s="46">
        <v>0</v>
      </c>
      <c r="N884" s="46">
        <v>0</v>
      </c>
      <c r="O884" s="46">
        <v>0</v>
      </c>
      <c r="P884" s="46">
        <v>0</v>
      </c>
      <c r="Q884" s="46">
        <v>0</v>
      </c>
      <c r="R884" s="46">
        <v>0</v>
      </c>
      <c r="S884" s="46">
        <v>0</v>
      </c>
      <c r="T884" s="46">
        <v>0</v>
      </c>
      <c r="U884" s="46">
        <v>0</v>
      </c>
      <c r="V884" s="46">
        <v>0</v>
      </c>
      <c r="W884" s="46">
        <v>0</v>
      </c>
    </row>
    <row r="885" spans="1:23" s="27" customFormat="1" ht="24.75" hidden="1" customHeight="1">
      <c r="A885" s="16">
        <v>293</v>
      </c>
      <c r="B885" s="7" t="s">
        <v>1379</v>
      </c>
      <c r="C885" s="40">
        <f t="shared" si="83"/>
        <v>73495.3</v>
      </c>
      <c r="D885" s="47">
        <f t="shared" si="84"/>
        <v>0</v>
      </c>
      <c r="E885" s="46">
        <v>73495.3</v>
      </c>
      <c r="F885" s="46">
        <v>0</v>
      </c>
      <c r="G885" s="46">
        <v>0</v>
      </c>
      <c r="H885" s="46">
        <v>0</v>
      </c>
      <c r="I885" s="46">
        <v>0</v>
      </c>
      <c r="J885" s="46">
        <v>0</v>
      </c>
      <c r="K885" s="46">
        <v>0</v>
      </c>
      <c r="L885" s="8">
        <v>0</v>
      </c>
      <c r="M885" s="46">
        <v>0</v>
      </c>
      <c r="N885" s="46">
        <v>0</v>
      </c>
      <c r="O885" s="46">
        <v>0</v>
      </c>
      <c r="P885" s="46">
        <v>0</v>
      </c>
      <c r="Q885" s="46">
        <v>0</v>
      </c>
      <c r="R885" s="46">
        <v>0</v>
      </c>
      <c r="S885" s="46">
        <v>0</v>
      </c>
      <c r="T885" s="46">
        <v>0</v>
      </c>
      <c r="U885" s="46">
        <v>0</v>
      </c>
      <c r="V885" s="46">
        <v>0</v>
      </c>
      <c r="W885" s="46">
        <v>0</v>
      </c>
    </row>
    <row r="886" spans="1:23" s="27" customFormat="1" ht="24.75" hidden="1" customHeight="1">
      <c r="A886" s="16">
        <v>294</v>
      </c>
      <c r="B886" s="7" t="s">
        <v>1368</v>
      </c>
      <c r="C886" s="40">
        <f t="shared" si="83"/>
        <v>221206.52</v>
      </c>
      <c r="D886" s="47">
        <f t="shared" si="84"/>
        <v>0</v>
      </c>
      <c r="E886" s="46">
        <v>221206.52</v>
      </c>
      <c r="F886" s="46">
        <v>0</v>
      </c>
      <c r="G886" s="46">
        <v>0</v>
      </c>
      <c r="H886" s="46">
        <v>0</v>
      </c>
      <c r="I886" s="46">
        <v>0</v>
      </c>
      <c r="J886" s="46">
        <v>0</v>
      </c>
      <c r="K886" s="46">
        <v>0</v>
      </c>
      <c r="L886" s="8">
        <v>0</v>
      </c>
      <c r="M886" s="46">
        <v>0</v>
      </c>
      <c r="N886" s="46">
        <v>0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  <c r="U886" s="46">
        <v>0</v>
      </c>
      <c r="V886" s="46">
        <v>0</v>
      </c>
      <c r="W886" s="46">
        <v>0</v>
      </c>
    </row>
    <row r="887" spans="1:23" s="27" customFormat="1" ht="24.75" hidden="1" customHeight="1">
      <c r="A887" s="16">
        <v>295</v>
      </c>
      <c r="B887" s="7" t="s">
        <v>1222</v>
      </c>
      <c r="C887" s="40">
        <f t="shared" si="83"/>
        <v>4357697.3</v>
      </c>
      <c r="D887" s="47">
        <v>89981.86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8">
        <v>2</v>
      </c>
      <c r="M887" s="46">
        <v>4267715.4400000004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0</v>
      </c>
      <c r="T887" s="46">
        <v>0</v>
      </c>
      <c r="U887" s="46">
        <v>0</v>
      </c>
      <c r="V887" s="46">
        <v>0</v>
      </c>
      <c r="W887" s="46">
        <v>0</v>
      </c>
    </row>
    <row r="888" spans="1:23" s="27" customFormat="1" ht="24.75" hidden="1" customHeight="1">
      <c r="A888" s="16">
        <v>296</v>
      </c>
      <c r="B888" s="7" t="s">
        <v>1223</v>
      </c>
      <c r="C888" s="40">
        <f t="shared" si="83"/>
        <v>13323536.01</v>
      </c>
      <c r="D888" s="47">
        <v>275169.17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0</v>
      </c>
      <c r="K888" s="46">
        <v>0</v>
      </c>
      <c r="L888" s="8">
        <v>6</v>
      </c>
      <c r="M888" s="46">
        <v>13048366.84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0</v>
      </c>
      <c r="V888" s="46">
        <v>0</v>
      </c>
      <c r="W888" s="46">
        <v>0</v>
      </c>
    </row>
    <row r="889" spans="1:23" s="27" customFormat="1" ht="24.75" hidden="1" customHeight="1">
      <c r="A889" s="16">
        <v>297</v>
      </c>
      <c r="B889" s="7" t="s">
        <v>1224</v>
      </c>
      <c r="C889" s="40">
        <f t="shared" si="83"/>
        <v>13323534.9</v>
      </c>
      <c r="D889" s="47">
        <v>275169.15000000002</v>
      </c>
      <c r="E889" s="46">
        <v>0</v>
      </c>
      <c r="F889" s="46">
        <v>0</v>
      </c>
      <c r="G889" s="46">
        <v>0</v>
      </c>
      <c r="H889" s="46">
        <v>0</v>
      </c>
      <c r="I889" s="46">
        <v>0</v>
      </c>
      <c r="J889" s="46">
        <v>0</v>
      </c>
      <c r="K889" s="46">
        <v>0</v>
      </c>
      <c r="L889" s="8">
        <v>6</v>
      </c>
      <c r="M889" s="46">
        <v>13048365.75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0</v>
      </c>
      <c r="W889" s="46">
        <v>0</v>
      </c>
    </row>
    <row r="890" spans="1:23" s="27" customFormat="1" ht="24.75" hidden="1" customHeight="1">
      <c r="A890" s="16">
        <v>298</v>
      </c>
      <c r="B890" s="7" t="s">
        <v>1373</v>
      </c>
      <c r="C890" s="40">
        <f t="shared" si="83"/>
        <v>54333.78</v>
      </c>
      <c r="D890" s="47">
        <f t="shared" ref="D890:D896" si="85">ROUND((F890+G890+H890+I890+J890+K890+M890+O890+Q890+S890+U890+W890)*0.0214,2)</f>
        <v>0</v>
      </c>
      <c r="E890" s="46">
        <v>54333.78</v>
      </c>
      <c r="F890" s="46">
        <v>0</v>
      </c>
      <c r="G890" s="46">
        <v>0</v>
      </c>
      <c r="H890" s="46">
        <v>0</v>
      </c>
      <c r="I890" s="46">
        <v>0</v>
      </c>
      <c r="J890" s="46">
        <v>0</v>
      </c>
      <c r="K890" s="46">
        <v>0</v>
      </c>
      <c r="L890" s="8">
        <v>0</v>
      </c>
      <c r="M890" s="46">
        <v>0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6">
        <v>0</v>
      </c>
    </row>
    <row r="891" spans="1:23" s="27" customFormat="1" ht="24.75" hidden="1" customHeight="1">
      <c r="A891" s="16">
        <v>299</v>
      </c>
      <c r="B891" s="7" t="s">
        <v>1369</v>
      </c>
      <c r="C891" s="40">
        <f t="shared" si="83"/>
        <v>50793.78</v>
      </c>
      <c r="D891" s="47">
        <f t="shared" si="85"/>
        <v>0</v>
      </c>
      <c r="E891" s="46">
        <v>50793.78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8">
        <v>0</v>
      </c>
      <c r="M891" s="46">
        <v>0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6">
        <v>0</v>
      </c>
    </row>
    <row r="892" spans="1:23" s="27" customFormat="1" ht="24.75" hidden="1" customHeight="1">
      <c r="A892" s="16">
        <v>300</v>
      </c>
      <c r="B892" s="7" t="s">
        <v>1374</v>
      </c>
      <c r="C892" s="40">
        <f t="shared" si="83"/>
        <v>47972.4</v>
      </c>
      <c r="D892" s="47">
        <f t="shared" si="85"/>
        <v>0</v>
      </c>
      <c r="E892" s="46">
        <v>47972.4</v>
      </c>
      <c r="F892" s="46">
        <v>0</v>
      </c>
      <c r="G892" s="46">
        <v>0</v>
      </c>
      <c r="H892" s="46">
        <v>0</v>
      </c>
      <c r="I892" s="46">
        <v>0</v>
      </c>
      <c r="J892" s="46">
        <v>0</v>
      </c>
      <c r="K892" s="46">
        <v>0</v>
      </c>
      <c r="L892" s="8">
        <v>0</v>
      </c>
      <c r="M892" s="46">
        <v>0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6">
        <v>0</v>
      </c>
    </row>
    <row r="893" spans="1:23" s="27" customFormat="1" ht="24.75" hidden="1" customHeight="1">
      <c r="A893" s="16">
        <v>301</v>
      </c>
      <c r="B893" s="7" t="s">
        <v>1375</v>
      </c>
      <c r="C893" s="40">
        <f t="shared" si="83"/>
        <v>48020.78</v>
      </c>
      <c r="D893" s="47">
        <f t="shared" si="85"/>
        <v>0</v>
      </c>
      <c r="E893" s="46">
        <v>48020.78</v>
      </c>
      <c r="F893" s="46">
        <v>0</v>
      </c>
      <c r="G893" s="46">
        <v>0</v>
      </c>
      <c r="H893" s="46">
        <v>0</v>
      </c>
      <c r="I893" s="46">
        <v>0</v>
      </c>
      <c r="J893" s="46">
        <v>0</v>
      </c>
      <c r="K893" s="46">
        <v>0</v>
      </c>
      <c r="L893" s="8">
        <v>0</v>
      </c>
      <c r="M893" s="46">
        <v>0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6">
        <v>0</v>
      </c>
    </row>
    <row r="894" spans="1:23" s="27" customFormat="1" ht="24.75" hidden="1" customHeight="1">
      <c r="A894" s="16">
        <v>302</v>
      </c>
      <c r="B894" s="7" t="s">
        <v>1370</v>
      </c>
      <c r="C894" s="40">
        <f t="shared" si="83"/>
        <v>46064.34</v>
      </c>
      <c r="D894" s="47">
        <f t="shared" si="85"/>
        <v>0</v>
      </c>
      <c r="E894" s="46">
        <v>46064.34</v>
      </c>
      <c r="F894" s="46">
        <v>0</v>
      </c>
      <c r="G894" s="46">
        <v>0</v>
      </c>
      <c r="H894" s="46">
        <v>0</v>
      </c>
      <c r="I894" s="46">
        <v>0</v>
      </c>
      <c r="J894" s="46">
        <v>0</v>
      </c>
      <c r="K894" s="46">
        <v>0</v>
      </c>
      <c r="L894" s="8">
        <v>0</v>
      </c>
      <c r="M894" s="46">
        <v>0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6">
        <v>0</v>
      </c>
    </row>
    <row r="895" spans="1:23" s="27" customFormat="1" ht="24.75" hidden="1" customHeight="1">
      <c r="A895" s="16">
        <v>303</v>
      </c>
      <c r="B895" s="7" t="s">
        <v>1371</v>
      </c>
      <c r="C895" s="40">
        <f t="shared" si="83"/>
        <v>70061.5</v>
      </c>
      <c r="D895" s="47">
        <f t="shared" si="85"/>
        <v>0</v>
      </c>
      <c r="E895" s="46">
        <v>70061.5</v>
      </c>
      <c r="F895" s="46">
        <v>0</v>
      </c>
      <c r="G895" s="46">
        <v>0</v>
      </c>
      <c r="H895" s="46">
        <v>0</v>
      </c>
      <c r="I895" s="46">
        <v>0</v>
      </c>
      <c r="J895" s="46">
        <v>0</v>
      </c>
      <c r="K895" s="46">
        <v>0</v>
      </c>
      <c r="L895" s="8">
        <v>0</v>
      </c>
      <c r="M895" s="46">
        <v>0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6">
        <v>0</v>
      </c>
    </row>
    <row r="896" spans="1:23" s="27" customFormat="1" ht="24.75" hidden="1" customHeight="1">
      <c r="A896" s="16">
        <v>304</v>
      </c>
      <c r="B896" s="7" t="s">
        <v>1372</v>
      </c>
      <c r="C896" s="40">
        <f t="shared" si="83"/>
        <v>48010.16</v>
      </c>
      <c r="D896" s="47">
        <f t="shared" si="85"/>
        <v>0</v>
      </c>
      <c r="E896" s="46">
        <v>48010.16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8">
        <v>0</v>
      </c>
      <c r="M896" s="46">
        <v>0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6">
        <v>0</v>
      </c>
    </row>
    <row r="897" spans="1:23" s="17" customFormat="1" ht="24.75" hidden="1" customHeight="1">
      <c r="A897" s="141" t="s">
        <v>60</v>
      </c>
      <c r="B897" s="142"/>
      <c r="C897" s="44">
        <f t="shared" si="83"/>
        <v>107273900.17</v>
      </c>
      <c r="D897" s="77">
        <f t="shared" ref="D897:W897" si="86">ROUND(SUM(D872:D896),2)</f>
        <v>2159866.04</v>
      </c>
      <c r="E897" s="77">
        <f t="shared" si="86"/>
        <v>3005355.6</v>
      </c>
      <c r="F897" s="77">
        <f t="shared" si="86"/>
        <v>0</v>
      </c>
      <c r="G897" s="77">
        <f t="shared" si="86"/>
        <v>7573678.4199999999</v>
      </c>
      <c r="H897" s="77">
        <f t="shared" si="86"/>
        <v>1984225.4</v>
      </c>
      <c r="I897" s="77">
        <f t="shared" si="86"/>
        <v>992112.71</v>
      </c>
      <c r="J897" s="77">
        <f t="shared" si="86"/>
        <v>1343428.28</v>
      </c>
      <c r="K897" s="77">
        <f t="shared" si="86"/>
        <v>0</v>
      </c>
      <c r="L897" s="66">
        <f t="shared" si="86"/>
        <v>32</v>
      </c>
      <c r="M897" s="77">
        <f t="shared" si="86"/>
        <v>69798455.549999997</v>
      </c>
      <c r="N897" s="77">
        <f t="shared" si="86"/>
        <v>2249</v>
      </c>
      <c r="O897" s="77">
        <f t="shared" si="86"/>
        <v>4351842.12</v>
      </c>
      <c r="P897" s="77">
        <f t="shared" si="86"/>
        <v>1370</v>
      </c>
      <c r="Q897" s="77">
        <f t="shared" si="86"/>
        <v>3837527.2</v>
      </c>
      <c r="R897" s="77">
        <f t="shared" si="86"/>
        <v>7221.8</v>
      </c>
      <c r="S897" s="77">
        <f t="shared" si="86"/>
        <v>8499712.1799999997</v>
      </c>
      <c r="T897" s="77">
        <f t="shared" si="86"/>
        <v>700</v>
      </c>
      <c r="U897" s="77">
        <f t="shared" si="86"/>
        <v>3727696.67</v>
      </c>
      <c r="V897" s="77">
        <f t="shared" si="86"/>
        <v>0</v>
      </c>
      <c r="W897" s="77">
        <f t="shared" si="86"/>
        <v>0</v>
      </c>
    </row>
    <row r="898" spans="1:23" s="17" customFormat="1" ht="24.75" hidden="1" customHeight="1">
      <c r="A898" s="145" t="s">
        <v>84</v>
      </c>
      <c r="B898" s="146"/>
      <c r="C898" s="147"/>
      <c r="D898" s="80"/>
      <c r="E898" s="46"/>
      <c r="F898" s="46"/>
      <c r="G898" s="46"/>
      <c r="H898" s="46"/>
      <c r="I898" s="46"/>
      <c r="J898" s="46"/>
      <c r="K898" s="46"/>
      <c r="L898" s="66"/>
      <c r="M898" s="46"/>
      <c r="N898" s="77"/>
      <c r="O898" s="46"/>
      <c r="P898" s="77"/>
      <c r="Q898" s="46"/>
      <c r="R898" s="77"/>
      <c r="S898" s="46"/>
      <c r="T898" s="46"/>
      <c r="U898" s="46"/>
      <c r="V898" s="77"/>
      <c r="W898" s="46"/>
    </row>
    <row r="899" spans="1:23" s="17" customFormat="1" ht="24.75" hidden="1" customHeight="1">
      <c r="A899" s="16">
        <v>305</v>
      </c>
      <c r="B899" s="109" t="s">
        <v>1245</v>
      </c>
      <c r="C899" s="40">
        <f t="shared" ref="C899:C930" si="87">ROUND(SUM(D899+E899+F899+G899+H899+I899+J899+K899+M899+O899+Q899+S899+U899+W899),2)</f>
        <v>44980.45</v>
      </c>
      <c r="D899" s="47">
        <f t="shared" ref="D899:D904" si="88">ROUND((F899+G899+H899+I899+J899+K899+M899+O899+Q899+S899+U899+W899)*0.0214,2)</f>
        <v>0</v>
      </c>
      <c r="E899" s="46">
        <v>44980.45</v>
      </c>
      <c r="F899" s="46">
        <v>0</v>
      </c>
      <c r="G899" s="46">
        <v>0</v>
      </c>
      <c r="H899" s="46">
        <v>0</v>
      </c>
      <c r="I899" s="46">
        <v>0</v>
      </c>
      <c r="J899" s="46">
        <v>0</v>
      </c>
      <c r="K899" s="46">
        <v>0</v>
      </c>
      <c r="L899" s="8">
        <v>0</v>
      </c>
      <c r="M899" s="46">
        <v>0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6">
        <v>0</v>
      </c>
    </row>
    <row r="900" spans="1:23" s="17" customFormat="1" ht="24.75" hidden="1" customHeight="1">
      <c r="A900" s="16">
        <v>306</v>
      </c>
      <c r="B900" s="109" t="s">
        <v>1406</v>
      </c>
      <c r="C900" s="40">
        <f t="shared" si="87"/>
        <v>198791.06</v>
      </c>
      <c r="D900" s="47">
        <f t="shared" si="88"/>
        <v>0</v>
      </c>
      <c r="E900" s="46">
        <v>198791.06</v>
      </c>
      <c r="F900" s="46">
        <v>0</v>
      </c>
      <c r="G900" s="46">
        <v>0</v>
      </c>
      <c r="H900" s="46">
        <v>0</v>
      </c>
      <c r="I900" s="46">
        <v>0</v>
      </c>
      <c r="J900" s="46">
        <v>0</v>
      </c>
      <c r="K900" s="46">
        <v>0</v>
      </c>
      <c r="L900" s="8"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6">
        <v>0</v>
      </c>
    </row>
    <row r="901" spans="1:23" s="17" customFormat="1" ht="24.75" hidden="1" customHeight="1">
      <c r="A901" s="16">
        <v>307</v>
      </c>
      <c r="B901" s="109" t="s">
        <v>1248</v>
      </c>
      <c r="C901" s="40">
        <f t="shared" si="87"/>
        <v>68301.100000000006</v>
      </c>
      <c r="D901" s="47">
        <f t="shared" si="88"/>
        <v>0</v>
      </c>
      <c r="E901" s="46">
        <v>68301.100000000006</v>
      </c>
      <c r="F901" s="46">
        <v>0</v>
      </c>
      <c r="G901" s="46">
        <v>0</v>
      </c>
      <c r="H901" s="46">
        <v>0</v>
      </c>
      <c r="I901" s="46">
        <v>0</v>
      </c>
      <c r="J901" s="46">
        <v>0</v>
      </c>
      <c r="K901" s="46">
        <v>0</v>
      </c>
      <c r="L901" s="8">
        <v>0</v>
      </c>
      <c r="M901" s="46">
        <v>0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6">
        <v>0</v>
      </c>
    </row>
    <row r="902" spans="1:23" s="17" customFormat="1" ht="24.75" hidden="1" customHeight="1">
      <c r="A902" s="16">
        <v>308</v>
      </c>
      <c r="B902" s="109" t="s">
        <v>1407</v>
      </c>
      <c r="C902" s="40">
        <f t="shared" si="87"/>
        <v>125776.2</v>
      </c>
      <c r="D902" s="47">
        <f t="shared" si="88"/>
        <v>0</v>
      </c>
      <c r="E902" s="46">
        <v>125776.2</v>
      </c>
      <c r="F902" s="46">
        <v>0</v>
      </c>
      <c r="G902" s="46">
        <v>0</v>
      </c>
      <c r="H902" s="46">
        <v>0</v>
      </c>
      <c r="I902" s="46">
        <v>0</v>
      </c>
      <c r="J902" s="46">
        <v>0</v>
      </c>
      <c r="K902" s="46">
        <v>0</v>
      </c>
      <c r="L902" s="8">
        <v>0</v>
      </c>
      <c r="M902" s="46">
        <v>0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6">
        <v>0</v>
      </c>
    </row>
    <row r="903" spans="1:23" s="17" customFormat="1" ht="24.75" hidden="1" customHeight="1">
      <c r="A903" s="16">
        <v>309</v>
      </c>
      <c r="B903" s="109" t="s">
        <v>1283</v>
      </c>
      <c r="C903" s="40">
        <f t="shared" si="87"/>
        <v>277862.69</v>
      </c>
      <c r="D903" s="47">
        <f t="shared" si="88"/>
        <v>0</v>
      </c>
      <c r="E903" s="46">
        <v>277862.69</v>
      </c>
      <c r="F903" s="46">
        <v>0</v>
      </c>
      <c r="G903" s="46">
        <v>0</v>
      </c>
      <c r="H903" s="46">
        <v>0</v>
      </c>
      <c r="I903" s="46">
        <v>0</v>
      </c>
      <c r="J903" s="46">
        <v>0</v>
      </c>
      <c r="K903" s="46">
        <v>0</v>
      </c>
      <c r="L903" s="8">
        <v>0</v>
      </c>
      <c r="M903" s="46">
        <v>0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6">
        <v>0</v>
      </c>
    </row>
    <row r="904" spans="1:23" s="17" customFormat="1" ht="24.75" hidden="1" customHeight="1">
      <c r="A904" s="16">
        <v>310</v>
      </c>
      <c r="B904" s="109" t="s">
        <v>1322</v>
      </c>
      <c r="C904" s="40">
        <f t="shared" si="87"/>
        <v>49594.66</v>
      </c>
      <c r="D904" s="47">
        <f t="shared" si="88"/>
        <v>0</v>
      </c>
      <c r="E904" s="46">
        <v>49594.66</v>
      </c>
      <c r="F904" s="46">
        <v>0</v>
      </c>
      <c r="G904" s="46">
        <v>0</v>
      </c>
      <c r="H904" s="46">
        <v>0</v>
      </c>
      <c r="I904" s="46">
        <v>0</v>
      </c>
      <c r="J904" s="46">
        <v>0</v>
      </c>
      <c r="K904" s="46">
        <v>0</v>
      </c>
      <c r="L904" s="8">
        <v>0</v>
      </c>
      <c r="M904" s="46">
        <v>0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6">
        <v>0</v>
      </c>
    </row>
    <row r="905" spans="1:23" s="17" customFormat="1" ht="24.75" hidden="1" customHeight="1">
      <c r="A905" s="16">
        <v>311</v>
      </c>
      <c r="B905" s="109" t="s">
        <v>1454</v>
      </c>
      <c r="C905" s="40">
        <f t="shared" si="87"/>
        <v>8056913</v>
      </c>
      <c r="D905" s="47">
        <v>68833</v>
      </c>
      <c r="E905" s="46">
        <v>0</v>
      </c>
      <c r="F905" s="46">
        <v>0</v>
      </c>
      <c r="G905" s="46">
        <v>0</v>
      </c>
      <c r="H905" s="46">
        <v>0</v>
      </c>
      <c r="I905" s="46">
        <v>0</v>
      </c>
      <c r="J905" s="46">
        <v>0</v>
      </c>
      <c r="K905" s="46">
        <v>0</v>
      </c>
      <c r="L905" s="8">
        <v>0</v>
      </c>
      <c r="M905" s="46">
        <v>0</v>
      </c>
      <c r="N905" s="46">
        <v>0</v>
      </c>
      <c r="O905" s="46">
        <v>0</v>
      </c>
      <c r="P905" s="46">
        <v>0</v>
      </c>
      <c r="Q905" s="46">
        <v>0</v>
      </c>
      <c r="R905" s="46">
        <v>12632.1</v>
      </c>
      <c r="S905" s="46">
        <v>7988080</v>
      </c>
      <c r="T905" s="46">
        <v>0</v>
      </c>
      <c r="U905" s="46">
        <v>0</v>
      </c>
      <c r="V905" s="46">
        <v>0</v>
      </c>
      <c r="W905" s="46">
        <v>0</v>
      </c>
    </row>
    <row r="906" spans="1:23" s="17" customFormat="1" ht="24.75" hidden="1" customHeight="1">
      <c r="A906" s="16">
        <v>312</v>
      </c>
      <c r="B906" s="109" t="s">
        <v>1455</v>
      </c>
      <c r="C906" s="40">
        <f t="shared" si="87"/>
        <v>6895051.7599999998</v>
      </c>
      <c r="D906" s="47">
        <v>68833</v>
      </c>
      <c r="E906" s="46">
        <v>185143.76</v>
      </c>
      <c r="F906" s="46">
        <v>0</v>
      </c>
      <c r="G906" s="46">
        <v>0</v>
      </c>
      <c r="H906" s="46">
        <v>0</v>
      </c>
      <c r="I906" s="46">
        <v>0</v>
      </c>
      <c r="J906" s="46">
        <v>0</v>
      </c>
      <c r="K906" s="46">
        <v>0</v>
      </c>
      <c r="L906" s="8">
        <v>0</v>
      </c>
      <c r="M906" s="46">
        <v>0</v>
      </c>
      <c r="N906" s="46">
        <v>4589.3999999999996</v>
      </c>
      <c r="O906" s="46">
        <v>6641075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6">
        <v>0</v>
      </c>
    </row>
    <row r="907" spans="1:23" s="17" customFormat="1" ht="24.75" hidden="1" customHeight="1">
      <c r="A907" s="16">
        <v>313</v>
      </c>
      <c r="B907" s="109" t="s">
        <v>1456</v>
      </c>
      <c r="C907" s="40">
        <f t="shared" si="87"/>
        <v>5485796.1299999999</v>
      </c>
      <c r="D907" s="47">
        <v>0</v>
      </c>
      <c r="E907" s="46">
        <v>179136.13</v>
      </c>
      <c r="F907" s="46">
        <v>4355964</v>
      </c>
      <c r="G907" s="46">
        <v>950696</v>
      </c>
      <c r="H907" s="46">
        <v>0</v>
      </c>
      <c r="I907" s="46">
        <v>0</v>
      </c>
      <c r="J907" s="46">
        <v>0</v>
      </c>
      <c r="K907" s="46">
        <v>0</v>
      </c>
      <c r="L907" s="8">
        <v>0</v>
      </c>
      <c r="M907" s="46">
        <v>0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6">
        <v>0</v>
      </c>
    </row>
    <row r="908" spans="1:23" s="17" customFormat="1" ht="24.75" hidden="1" customHeight="1">
      <c r="A908" s="16">
        <v>314</v>
      </c>
      <c r="B908" s="109" t="s">
        <v>1457</v>
      </c>
      <c r="C908" s="40">
        <f t="shared" si="87"/>
        <v>3657972</v>
      </c>
      <c r="D908" s="47">
        <v>0</v>
      </c>
      <c r="E908" s="46">
        <v>137187</v>
      </c>
      <c r="F908" s="46">
        <v>3520785</v>
      </c>
      <c r="G908" s="46">
        <v>0</v>
      </c>
      <c r="H908" s="46">
        <v>0</v>
      </c>
      <c r="I908" s="46">
        <v>0</v>
      </c>
      <c r="J908" s="46">
        <v>0</v>
      </c>
      <c r="K908" s="46">
        <v>0</v>
      </c>
      <c r="L908" s="8">
        <v>0</v>
      </c>
      <c r="M908" s="46">
        <v>0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6">
        <v>0</v>
      </c>
    </row>
    <row r="909" spans="1:23" s="17" customFormat="1" ht="24.75" hidden="1" customHeight="1">
      <c r="A909" s="16">
        <v>315</v>
      </c>
      <c r="B909" s="109" t="s">
        <v>1317</v>
      </c>
      <c r="C909" s="40">
        <f t="shared" si="87"/>
        <v>48822.1</v>
      </c>
      <c r="D909" s="47">
        <f>ROUND((F909+G909+H909+I909+J909+K909+M909+O909+Q909+S909+U909+W909)*0.0214,2)</f>
        <v>0</v>
      </c>
      <c r="E909" s="46">
        <v>48822.1</v>
      </c>
      <c r="F909" s="46">
        <v>0</v>
      </c>
      <c r="G909" s="46">
        <v>0</v>
      </c>
      <c r="H909" s="46">
        <v>0</v>
      </c>
      <c r="I909" s="46">
        <v>0</v>
      </c>
      <c r="J909" s="46">
        <v>0</v>
      </c>
      <c r="K909" s="46">
        <v>0</v>
      </c>
      <c r="L909" s="8">
        <v>0</v>
      </c>
      <c r="M909" s="46">
        <v>0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6">
        <v>0</v>
      </c>
    </row>
    <row r="910" spans="1:23" s="22" customFormat="1" ht="24.75" hidden="1" customHeight="1">
      <c r="A910" s="16">
        <v>316</v>
      </c>
      <c r="B910" s="109" t="s">
        <v>1281</v>
      </c>
      <c r="C910" s="40">
        <f t="shared" si="87"/>
        <v>231776.91</v>
      </c>
      <c r="D910" s="47">
        <f>ROUND((F910+G910+H910+I910+J910+K910+M910+O910+Q910+S910+U910+W910)*0.0214,2)</f>
        <v>0</v>
      </c>
      <c r="E910" s="46">
        <v>231776.91</v>
      </c>
      <c r="F910" s="46">
        <v>0</v>
      </c>
      <c r="G910" s="46">
        <v>0</v>
      </c>
      <c r="H910" s="46">
        <v>0</v>
      </c>
      <c r="I910" s="46">
        <v>0</v>
      </c>
      <c r="J910" s="46">
        <v>0</v>
      </c>
      <c r="K910" s="46">
        <v>0</v>
      </c>
      <c r="L910" s="8">
        <v>0</v>
      </c>
      <c r="M910" s="46">
        <v>0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6">
        <v>0</v>
      </c>
    </row>
    <row r="911" spans="1:23" s="22" customFormat="1" ht="24.75" hidden="1" customHeight="1">
      <c r="A911" s="16">
        <v>317</v>
      </c>
      <c r="B911" s="109" t="s">
        <v>1254</v>
      </c>
      <c r="C911" s="40">
        <f t="shared" si="87"/>
        <v>52222.3</v>
      </c>
      <c r="D911" s="47">
        <f>ROUND((F911+G911+H911+I911+J911+K911+M911+O911+Q911+S911+U911+W911)*0.0214,2)</f>
        <v>0</v>
      </c>
      <c r="E911" s="46">
        <v>52222.3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8">
        <v>0</v>
      </c>
      <c r="M911" s="46">
        <v>0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6">
        <v>0</v>
      </c>
    </row>
    <row r="912" spans="1:23" s="22" customFormat="1" ht="24.75" hidden="1" customHeight="1">
      <c r="A912" s="16">
        <v>318</v>
      </c>
      <c r="B912" s="109" t="s">
        <v>1318</v>
      </c>
      <c r="C912" s="40">
        <f t="shared" si="87"/>
        <v>52250.97</v>
      </c>
      <c r="D912" s="47">
        <f>ROUND((F912+G912+H912+I912+J912+K912+M912+O912+Q912+S912+U912+W912)*0.0214,2)</f>
        <v>0</v>
      </c>
      <c r="E912" s="46">
        <v>52250.97</v>
      </c>
      <c r="F912" s="46">
        <v>0</v>
      </c>
      <c r="G912" s="46">
        <v>0</v>
      </c>
      <c r="H912" s="46">
        <v>0</v>
      </c>
      <c r="I912" s="46">
        <v>0</v>
      </c>
      <c r="J912" s="46">
        <v>0</v>
      </c>
      <c r="K912" s="46">
        <v>0</v>
      </c>
      <c r="L912" s="8">
        <v>0</v>
      </c>
      <c r="M912" s="46">
        <v>0</v>
      </c>
      <c r="N912" s="46">
        <v>0</v>
      </c>
      <c r="O912" s="46">
        <v>0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  <c r="U912" s="46">
        <v>0</v>
      </c>
      <c r="V912" s="46">
        <v>0</v>
      </c>
      <c r="W912" s="46">
        <v>0</v>
      </c>
    </row>
    <row r="913" spans="1:23" s="22" customFormat="1" ht="24.75" hidden="1" customHeight="1">
      <c r="A913" s="16">
        <v>319</v>
      </c>
      <c r="B913" s="109" t="s">
        <v>1278</v>
      </c>
      <c r="C913" s="40">
        <f t="shared" si="87"/>
        <v>729991.84</v>
      </c>
      <c r="D913" s="47">
        <v>15224.54</v>
      </c>
      <c r="E913" s="46">
        <v>0</v>
      </c>
      <c r="F913" s="46">
        <v>0</v>
      </c>
      <c r="G913" s="46">
        <v>325645.78000000003</v>
      </c>
      <c r="H913" s="46">
        <v>140986.99</v>
      </c>
      <c r="I913" s="46">
        <v>140986.99</v>
      </c>
      <c r="J913" s="46">
        <v>107147.54</v>
      </c>
      <c r="K913" s="46">
        <v>0</v>
      </c>
      <c r="L913" s="8">
        <v>0</v>
      </c>
      <c r="M913" s="46">
        <v>0</v>
      </c>
      <c r="N913" s="46">
        <v>0</v>
      </c>
      <c r="O913" s="46">
        <v>0</v>
      </c>
      <c r="P913" s="46">
        <v>0</v>
      </c>
      <c r="Q913" s="46">
        <v>0</v>
      </c>
      <c r="R913" s="46">
        <v>0</v>
      </c>
      <c r="S913" s="46">
        <v>0</v>
      </c>
      <c r="T913" s="46">
        <v>0</v>
      </c>
      <c r="U913" s="46">
        <v>0</v>
      </c>
      <c r="V913" s="46">
        <v>0</v>
      </c>
      <c r="W913" s="46">
        <v>0</v>
      </c>
    </row>
    <row r="914" spans="1:23" s="22" customFormat="1" ht="24.75" hidden="1" customHeight="1">
      <c r="A914" s="16">
        <v>320</v>
      </c>
      <c r="B914" s="109" t="s">
        <v>1250</v>
      </c>
      <c r="C914" s="40">
        <f t="shared" si="87"/>
        <v>51492.01</v>
      </c>
      <c r="D914" s="47">
        <f>ROUND((F914+G914+H914+I914+J914+K914+M914+O914+Q914+S914+U914+W914)*0.0214,2)</f>
        <v>0</v>
      </c>
      <c r="E914" s="46">
        <v>51492.01</v>
      </c>
      <c r="F914" s="46">
        <v>0</v>
      </c>
      <c r="G914" s="46">
        <v>0</v>
      </c>
      <c r="H914" s="46">
        <v>0</v>
      </c>
      <c r="I914" s="46">
        <v>0</v>
      </c>
      <c r="J914" s="46">
        <v>0</v>
      </c>
      <c r="K914" s="46">
        <v>0</v>
      </c>
      <c r="L914" s="8">
        <v>0</v>
      </c>
      <c r="M914" s="46">
        <v>0</v>
      </c>
      <c r="N914" s="46">
        <v>0</v>
      </c>
      <c r="O914" s="46">
        <v>0</v>
      </c>
      <c r="P914" s="46">
        <v>0</v>
      </c>
      <c r="Q914" s="46">
        <v>0</v>
      </c>
      <c r="R914" s="46">
        <v>0</v>
      </c>
      <c r="S914" s="46">
        <v>0</v>
      </c>
      <c r="T914" s="46">
        <v>0</v>
      </c>
      <c r="U914" s="46">
        <v>0</v>
      </c>
      <c r="V914" s="46">
        <v>0</v>
      </c>
      <c r="W914" s="46">
        <v>0</v>
      </c>
    </row>
    <row r="915" spans="1:23" s="22" customFormat="1" ht="24.75" hidden="1" customHeight="1">
      <c r="A915" s="16">
        <v>321</v>
      </c>
      <c r="B915" s="7" t="s">
        <v>1295</v>
      </c>
      <c r="C915" s="40">
        <f t="shared" si="87"/>
        <v>46968.2</v>
      </c>
      <c r="D915" s="47">
        <f>ROUND((F915+G915+H915+I915+J915+K915+M915+O915+Q915+S915+U915+W915)*0.0214,2)</f>
        <v>0</v>
      </c>
      <c r="E915" s="46">
        <v>46968.2</v>
      </c>
      <c r="F915" s="46">
        <v>0</v>
      </c>
      <c r="G915" s="46">
        <v>0</v>
      </c>
      <c r="H915" s="46">
        <v>0</v>
      </c>
      <c r="I915" s="46">
        <v>0</v>
      </c>
      <c r="J915" s="46">
        <v>0</v>
      </c>
      <c r="K915" s="46">
        <v>0</v>
      </c>
      <c r="L915" s="8">
        <v>0</v>
      </c>
      <c r="M915" s="46">
        <v>0</v>
      </c>
      <c r="N915" s="46">
        <v>0</v>
      </c>
      <c r="O915" s="46">
        <v>0</v>
      </c>
      <c r="P915" s="46">
        <v>0</v>
      </c>
      <c r="Q915" s="46">
        <v>0</v>
      </c>
      <c r="R915" s="46">
        <v>0</v>
      </c>
      <c r="S915" s="46">
        <v>0</v>
      </c>
      <c r="T915" s="46">
        <v>0</v>
      </c>
      <c r="U915" s="46">
        <v>0</v>
      </c>
      <c r="V915" s="46">
        <v>0</v>
      </c>
      <c r="W915" s="46">
        <v>0</v>
      </c>
    </row>
    <row r="916" spans="1:23" s="22" customFormat="1" ht="24.75" hidden="1" customHeight="1">
      <c r="A916" s="16">
        <v>322</v>
      </c>
      <c r="B916" s="7" t="s">
        <v>363</v>
      </c>
      <c r="C916" s="40">
        <f t="shared" si="87"/>
        <v>225525.75</v>
      </c>
      <c r="D916" s="47">
        <f>ROUND((F916+G916+H916+I916+J916+K916+M916+O916+Q916+S916+U916+W916)*0.0214,2)</f>
        <v>0</v>
      </c>
      <c r="E916" s="46">
        <v>225525.75</v>
      </c>
      <c r="F916" s="46">
        <v>0</v>
      </c>
      <c r="G916" s="46">
        <v>0</v>
      </c>
      <c r="H916" s="46">
        <v>0</v>
      </c>
      <c r="I916" s="46">
        <v>0</v>
      </c>
      <c r="J916" s="46">
        <v>0</v>
      </c>
      <c r="K916" s="46">
        <v>0</v>
      </c>
      <c r="L916" s="8">
        <v>0</v>
      </c>
      <c r="M916" s="46">
        <v>0</v>
      </c>
      <c r="N916" s="46">
        <v>0</v>
      </c>
      <c r="O916" s="46">
        <v>0</v>
      </c>
      <c r="P916" s="46">
        <v>0</v>
      </c>
      <c r="Q916" s="46">
        <v>0</v>
      </c>
      <c r="R916" s="46">
        <v>0</v>
      </c>
      <c r="S916" s="46">
        <v>0</v>
      </c>
      <c r="T916" s="46">
        <v>0</v>
      </c>
      <c r="U916" s="46">
        <v>0</v>
      </c>
      <c r="V916" s="46">
        <v>0</v>
      </c>
      <c r="W916" s="46">
        <v>0</v>
      </c>
    </row>
    <row r="917" spans="1:23" s="22" customFormat="1" ht="24.75" hidden="1" customHeight="1">
      <c r="A917" s="16">
        <v>323</v>
      </c>
      <c r="B917" s="7" t="s">
        <v>1299</v>
      </c>
      <c r="C917" s="40">
        <f t="shared" si="87"/>
        <v>6736405.2800000003</v>
      </c>
      <c r="D917" s="47">
        <v>32711.8</v>
      </c>
      <c r="E917" s="46">
        <v>54954.46</v>
      </c>
      <c r="F917" s="46">
        <v>0</v>
      </c>
      <c r="G917" s="46">
        <v>0</v>
      </c>
      <c r="H917" s="46">
        <v>0</v>
      </c>
      <c r="I917" s="46">
        <v>0</v>
      </c>
      <c r="J917" s="46">
        <v>0</v>
      </c>
      <c r="K917" s="46">
        <v>0</v>
      </c>
      <c r="L917" s="8">
        <v>3</v>
      </c>
      <c r="M917" s="46">
        <v>6648739.0199999996</v>
      </c>
      <c r="N917" s="46">
        <v>0</v>
      </c>
      <c r="O917" s="46">
        <v>0</v>
      </c>
      <c r="P917" s="46">
        <v>0</v>
      </c>
      <c r="Q917" s="46">
        <v>0</v>
      </c>
      <c r="R917" s="46">
        <v>0</v>
      </c>
      <c r="S917" s="46">
        <v>0</v>
      </c>
      <c r="T917" s="46">
        <v>0</v>
      </c>
      <c r="U917" s="46">
        <v>0</v>
      </c>
      <c r="V917" s="46">
        <v>0</v>
      </c>
      <c r="W917" s="46">
        <v>0</v>
      </c>
    </row>
    <row r="918" spans="1:23" s="22" customFormat="1" ht="24.75" hidden="1" customHeight="1">
      <c r="A918" s="16">
        <v>324</v>
      </c>
      <c r="B918" s="7" t="s">
        <v>1300</v>
      </c>
      <c r="C918" s="40">
        <f t="shared" si="87"/>
        <v>46968.2</v>
      </c>
      <c r="D918" s="47">
        <f>ROUND((F918+G918+H918+I918+J918+K918+M918+O918+Q918+S918+U918+W918)*0.0214,2)</f>
        <v>0</v>
      </c>
      <c r="E918" s="46">
        <v>46968.2</v>
      </c>
      <c r="F918" s="46">
        <v>0</v>
      </c>
      <c r="G918" s="46">
        <v>0</v>
      </c>
      <c r="H918" s="46">
        <v>0</v>
      </c>
      <c r="I918" s="46">
        <v>0</v>
      </c>
      <c r="J918" s="46">
        <v>0</v>
      </c>
      <c r="K918" s="46">
        <v>0</v>
      </c>
      <c r="L918" s="8">
        <v>0</v>
      </c>
      <c r="M918" s="46">
        <v>0</v>
      </c>
      <c r="N918" s="46">
        <v>0</v>
      </c>
      <c r="O918" s="46">
        <v>0</v>
      </c>
      <c r="P918" s="46">
        <v>0</v>
      </c>
      <c r="Q918" s="46">
        <v>0</v>
      </c>
      <c r="R918" s="46">
        <v>0</v>
      </c>
      <c r="S918" s="46">
        <v>0</v>
      </c>
      <c r="T918" s="46">
        <v>0</v>
      </c>
      <c r="U918" s="46">
        <v>0</v>
      </c>
      <c r="V918" s="46">
        <v>0</v>
      </c>
      <c r="W918" s="46">
        <v>0</v>
      </c>
    </row>
    <row r="919" spans="1:23" s="22" customFormat="1" ht="24.75" hidden="1" customHeight="1">
      <c r="A919" s="16">
        <v>325</v>
      </c>
      <c r="B919" s="7" t="s">
        <v>1308</v>
      </c>
      <c r="C919" s="40">
        <f t="shared" si="87"/>
        <v>250048.08</v>
      </c>
      <c r="D919" s="47">
        <f>ROUND((F919+G919+H919+I919+J919+K919+M919+O919+Q919+S919+U919+W919)*0.0214,2)</f>
        <v>0</v>
      </c>
      <c r="E919" s="46">
        <v>250048.08</v>
      </c>
      <c r="F919" s="46">
        <v>0</v>
      </c>
      <c r="G919" s="46">
        <v>0</v>
      </c>
      <c r="H919" s="46">
        <v>0</v>
      </c>
      <c r="I919" s="46">
        <v>0</v>
      </c>
      <c r="J919" s="46">
        <v>0</v>
      </c>
      <c r="K919" s="46">
        <v>0</v>
      </c>
      <c r="L919" s="8">
        <v>0</v>
      </c>
      <c r="M919" s="46">
        <v>0</v>
      </c>
      <c r="N919" s="46">
        <v>0</v>
      </c>
      <c r="O919" s="46">
        <v>0</v>
      </c>
      <c r="P919" s="46">
        <v>0</v>
      </c>
      <c r="Q919" s="46">
        <v>0</v>
      </c>
      <c r="R919" s="46">
        <v>0</v>
      </c>
      <c r="S919" s="46">
        <v>0</v>
      </c>
      <c r="T919" s="46">
        <v>0</v>
      </c>
      <c r="U919" s="46">
        <v>0</v>
      </c>
      <c r="V919" s="46">
        <v>0</v>
      </c>
      <c r="W919" s="46">
        <v>0</v>
      </c>
    </row>
    <row r="920" spans="1:23" s="22" customFormat="1" ht="24.75" hidden="1" customHeight="1">
      <c r="A920" s="16">
        <v>326</v>
      </c>
      <c r="B920" s="7" t="s">
        <v>1309</v>
      </c>
      <c r="C920" s="40">
        <f t="shared" si="87"/>
        <v>22065449.879999999</v>
      </c>
      <c r="D920" s="47">
        <v>106596.55</v>
      </c>
      <c r="E920" s="46">
        <v>292888.82</v>
      </c>
      <c r="F920" s="46">
        <v>0</v>
      </c>
      <c r="G920" s="46">
        <v>0</v>
      </c>
      <c r="H920" s="46">
        <v>0</v>
      </c>
      <c r="I920" s="46">
        <v>0</v>
      </c>
      <c r="J920" s="46">
        <v>0</v>
      </c>
      <c r="K920" s="46">
        <v>0</v>
      </c>
      <c r="L920" s="8">
        <v>10</v>
      </c>
      <c r="M920" s="46">
        <v>21665964.510000002</v>
      </c>
      <c r="N920" s="46">
        <v>0</v>
      </c>
      <c r="O920" s="46">
        <v>0</v>
      </c>
      <c r="P920" s="46">
        <v>0</v>
      </c>
      <c r="Q920" s="46">
        <v>0</v>
      </c>
      <c r="R920" s="46">
        <v>0</v>
      </c>
      <c r="S920" s="46">
        <v>0</v>
      </c>
      <c r="T920" s="46">
        <v>0</v>
      </c>
      <c r="U920" s="46">
        <v>0</v>
      </c>
      <c r="V920" s="46">
        <v>0</v>
      </c>
      <c r="W920" s="46">
        <v>0</v>
      </c>
    </row>
    <row r="921" spans="1:23" s="22" customFormat="1" ht="24.75" hidden="1" customHeight="1">
      <c r="A921" s="16">
        <v>327</v>
      </c>
      <c r="B921" s="7" t="s">
        <v>364</v>
      </c>
      <c r="C921" s="40">
        <f t="shared" si="87"/>
        <v>383768.67</v>
      </c>
      <c r="D921" s="47">
        <f>ROUND((F921+G921+H921+I921+J921+K921+M921+O921+Q921+S921+U921+W921)*0.0214,2)</f>
        <v>0</v>
      </c>
      <c r="E921" s="46">
        <v>383768.67</v>
      </c>
      <c r="F921" s="46">
        <v>0</v>
      </c>
      <c r="G921" s="46">
        <v>0</v>
      </c>
      <c r="H921" s="46">
        <v>0</v>
      </c>
      <c r="I921" s="46">
        <v>0</v>
      </c>
      <c r="J921" s="46">
        <v>0</v>
      </c>
      <c r="K921" s="46">
        <v>0</v>
      </c>
      <c r="L921" s="8">
        <v>0</v>
      </c>
      <c r="M921" s="46">
        <v>0</v>
      </c>
      <c r="N921" s="46">
        <v>0</v>
      </c>
      <c r="O921" s="46">
        <v>0</v>
      </c>
      <c r="P921" s="46">
        <v>0</v>
      </c>
      <c r="Q921" s="46">
        <v>0</v>
      </c>
      <c r="R921" s="46">
        <v>0</v>
      </c>
      <c r="S921" s="46">
        <v>0</v>
      </c>
      <c r="T921" s="46">
        <v>0</v>
      </c>
      <c r="U921" s="46">
        <v>0</v>
      </c>
      <c r="V921" s="46">
        <v>0</v>
      </c>
      <c r="W921" s="46">
        <v>0</v>
      </c>
    </row>
    <row r="922" spans="1:23" s="27" customFormat="1" ht="24.75" hidden="1" customHeight="1">
      <c r="A922" s="16">
        <v>328</v>
      </c>
      <c r="B922" s="7" t="s">
        <v>1311</v>
      </c>
      <c r="C922" s="40">
        <f t="shared" si="87"/>
        <v>66281.649999999994</v>
      </c>
      <c r="D922" s="47">
        <f>ROUND((F922+G922+H922+I922+J922+K922+M922+O922+Q922+S922+U922+W922)*0.0214,2)</f>
        <v>0</v>
      </c>
      <c r="E922" s="46">
        <v>66281.649999999994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8">
        <v>0</v>
      </c>
      <c r="M922" s="46">
        <v>0</v>
      </c>
      <c r="N922" s="46">
        <v>0</v>
      </c>
      <c r="O922" s="46">
        <v>0</v>
      </c>
      <c r="P922" s="46">
        <v>0</v>
      </c>
      <c r="Q922" s="46">
        <v>0</v>
      </c>
      <c r="R922" s="46">
        <v>0</v>
      </c>
      <c r="S922" s="46">
        <v>0</v>
      </c>
      <c r="T922" s="46">
        <v>0</v>
      </c>
      <c r="U922" s="46">
        <v>0</v>
      </c>
      <c r="V922" s="46">
        <v>0</v>
      </c>
      <c r="W922" s="46">
        <v>0</v>
      </c>
    </row>
    <row r="923" spans="1:23" s="27" customFormat="1" ht="24.75" hidden="1" customHeight="1">
      <c r="A923" s="16">
        <v>329</v>
      </c>
      <c r="B923" s="7" t="s">
        <v>365</v>
      </c>
      <c r="C923" s="40">
        <f t="shared" si="87"/>
        <v>13638832.33</v>
      </c>
      <c r="D923" s="47">
        <v>272140.74</v>
      </c>
      <c r="E923" s="46">
        <v>389069.01</v>
      </c>
      <c r="F923" s="46">
        <v>1207458.93</v>
      </c>
      <c r="G923" s="46">
        <v>0</v>
      </c>
      <c r="H923" s="46">
        <v>0</v>
      </c>
      <c r="I923" s="46">
        <v>0</v>
      </c>
      <c r="J923" s="46">
        <v>0</v>
      </c>
      <c r="K923" s="46">
        <v>0</v>
      </c>
      <c r="L923" s="8">
        <v>0</v>
      </c>
      <c r="M923" s="46">
        <v>0</v>
      </c>
      <c r="N923" s="46">
        <v>1319.9</v>
      </c>
      <c r="O923" s="46">
        <v>4057379.08</v>
      </c>
      <c r="P923" s="46">
        <v>0</v>
      </c>
      <c r="Q923" s="46">
        <v>0</v>
      </c>
      <c r="R923" s="46">
        <v>0</v>
      </c>
      <c r="S923" s="46">
        <v>0</v>
      </c>
      <c r="T923" s="46">
        <v>2511.8000000000002</v>
      </c>
      <c r="U923" s="46">
        <v>7712784.5700000003</v>
      </c>
      <c r="V923" s="46">
        <v>0</v>
      </c>
      <c r="W923" s="46">
        <v>0</v>
      </c>
    </row>
    <row r="924" spans="1:23" s="27" customFormat="1" ht="24.75" hidden="1" customHeight="1">
      <c r="A924" s="16">
        <v>330</v>
      </c>
      <c r="B924" s="7" t="s">
        <v>366</v>
      </c>
      <c r="C924" s="40">
        <f t="shared" si="87"/>
        <v>132306.38</v>
      </c>
      <c r="D924" s="47">
        <v>0</v>
      </c>
      <c r="E924" s="46">
        <v>132306.38</v>
      </c>
      <c r="F924" s="46">
        <v>0</v>
      </c>
      <c r="G924" s="46">
        <v>0</v>
      </c>
      <c r="H924" s="46">
        <v>0</v>
      </c>
      <c r="I924" s="46">
        <v>0</v>
      </c>
      <c r="J924" s="46">
        <v>0</v>
      </c>
      <c r="K924" s="46">
        <v>0</v>
      </c>
      <c r="L924" s="8">
        <v>0</v>
      </c>
      <c r="M924" s="46">
        <v>0</v>
      </c>
      <c r="N924" s="46">
        <v>0</v>
      </c>
      <c r="O924" s="46">
        <v>0</v>
      </c>
      <c r="P924" s="46">
        <v>0</v>
      </c>
      <c r="Q924" s="46">
        <v>0</v>
      </c>
      <c r="R924" s="46">
        <v>0</v>
      </c>
      <c r="S924" s="46">
        <v>0</v>
      </c>
      <c r="T924" s="46">
        <v>0</v>
      </c>
      <c r="U924" s="46">
        <v>0</v>
      </c>
      <c r="V924" s="46">
        <v>0</v>
      </c>
      <c r="W924" s="46">
        <v>0</v>
      </c>
    </row>
    <row r="925" spans="1:23" s="27" customFormat="1" ht="24.75" hidden="1" customHeight="1">
      <c r="A925" s="16">
        <v>331</v>
      </c>
      <c r="B925" s="7" t="s">
        <v>310</v>
      </c>
      <c r="C925" s="40">
        <f t="shared" si="87"/>
        <v>2356724.2999999998</v>
      </c>
      <c r="D925" s="47">
        <v>35366.85</v>
      </c>
      <c r="E925" s="46">
        <v>88602.01</v>
      </c>
      <c r="F925" s="46">
        <v>0</v>
      </c>
      <c r="G925" s="46">
        <v>0</v>
      </c>
      <c r="H925" s="46">
        <v>0</v>
      </c>
      <c r="I925" s="46">
        <v>0</v>
      </c>
      <c r="J925" s="46">
        <v>0</v>
      </c>
      <c r="K925" s="46">
        <v>0</v>
      </c>
      <c r="L925" s="8">
        <v>0</v>
      </c>
      <c r="M925" s="46">
        <v>0</v>
      </c>
      <c r="N925" s="46">
        <v>0</v>
      </c>
      <c r="O925" s="46">
        <v>0</v>
      </c>
      <c r="P925" s="46">
        <v>0</v>
      </c>
      <c r="Q925" s="46">
        <v>0</v>
      </c>
      <c r="R925" s="46">
        <v>2657</v>
      </c>
      <c r="S925" s="46">
        <v>2232755.44</v>
      </c>
      <c r="T925" s="46">
        <v>0</v>
      </c>
      <c r="U925" s="46">
        <v>0</v>
      </c>
      <c r="V925" s="46">
        <v>0</v>
      </c>
      <c r="W925" s="46">
        <v>0</v>
      </c>
    </row>
    <row r="926" spans="1:23" s="27" customFormat="1" ht="24.75" hidden="1" customHeight="1">
      <c r="A926" s="16">
        <v>332</v>
      </c>
      <c r="B926" s="7" t="s">
        <v>1321</v>
      </c>
      <c r="C926" s="40">
        <f t="shared" si="87"/>
        <v>6565107.7400000002</v>
      </c>
      <c r="D926" s="47">
        <v>31879.279999999999</v>
      </c>
      <c r="E926" s="46">
        <v>53699.31</v>
      </c>
      <c r="F926" s="46">
        <v>0</v>
      </c>
      <c r="G926" s="46">
        <v>0</v>
      </c>
      <c r="H926" s="46">
        <v>0</v>
      </c>
      <c r="I926" s="46">
        <v>0</v>
      </c>
      <c r="J926" s="46">
        <v>0</v>
      </c>
      <c r="K926" s="46">
        <v>0</v>
      </c>
      <c r="L926" s="8">
        <v>3</v>
      </c>
      <c r="M926" s="46">
        <v>6479529.1500000004</v>
      </c>
      <c r="N926" s="46">
        <v>0</v>
      </c>
      <c r="O926" s="46">
        <v>0</v>
      </c>
      <c r="P926" s="46">
        <v>0</v>
      </c>
      <c r="Q926" s="46">
        <v>0</v>
      </c>
      <c r="R926" s="46">
        <v>0</v>
      </c>
      <c r="S926" s="46">
        <v>0</v>
      </c>
      <c r="T926" s="46">
        <v>0</v>
      </c>
      <c r="U926" s="46">
        <v>0</v>
      </c>
      <c r="V926" s="46">
        <v>0</v>
      </c>
      <c r="W926" s="46">
        <v>0</v>
      </c>
    </row>
    <row r="927" spans="1:23" s="27" customFormat="1" ht="24.75" hidden="1" customHeight="1">
      <c r="A927" s="16">
        <v>333</v>
      </c>
      <c r="B927" s="7" t="s">
        <v>1319</v>
      </c>
      <c r="C927" s="40">
        <f t="shared" si="87"/>
        <v>46513.82</v>
      </c>
      <c r="D927" s="47">
        <f>ROUND((F927+G927+H927+I927+J927+K927+M927+O927+Q927+S927+U927+W927)*0.0214,2)</f>
        <v>0</v>
      </c>
      <c r="E927" s="46">
        <v>46513.82</v>
      </c>
      <c r="F927" s="46">
        <v>0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8">
        <v>0</v>
      </c>
      <c r="M927" s="46">
        <v>0</v>
      </c>
      <c r="N927" s="46">
        <v>0</v>
      </c>
      <c r="O927" s="46">
        <v>0</v>
      </c>
      <c r="P927" s="46">
        <v>0</v>
      </c>
      <c r="Q927" s="46">
        <v>0</v>
      </c>
      <c r="R927" s="46">
        <v>0</v>
      </c>
      <c r="S927" s="46">
        <v>0</v>
      </c>
      <c r="T927" s="46">
        <v>0</v>
      </c>
      <c r="U927" s="46">
        <v>0</v>
      </c>
      <c r="V927" s="46">
        <v>0</v>
      </c>
      <c r="W927" s="46">
        <v>0</v>
      </c>
    </row>
    <row r="928" spans="1:23" s="27" customFormat="1" ht="24.75" hidden="1" customHeight="1">
      <c r="A928" s="16">
        <v>334</v>
      </c>
      <c r="B928" s="7" t="s">
        <v>1312</v>
      </c>
      <c r="C928" s="40">
        <f t="shared" si="87"/>
        <v>13095606.140000001</v>
      </c>
      <c r="D928" s="47">
        <v>63767.46</v>
      </c>
      <c r="E928" s="46">
        <v>70973.350000000006</v>
      </c>
      <c r="F928" s="46">
        <v>0</v>
      </c>
      <c r="G928" s="46">
        <v>0</v>
      </c>
      <c r="H928" s="46">
        <v>0</v>
      </c>
      <c r="I928" s="46">
        <v>0</v>
      </c>
      <c r="J928" s="46">
        <v>0</v>
      </c>
      <c r="K928" s="46">
        <v>0</v>
      </c>
      <c r="L928" s="8">
        <v>6</v>
      </c>
      <c r="M928" s="46">
        <v>12960865.33</v>
      </c>
      <c r="N928" s="46">
        <v>0</v>
      </c>
      <c r="O928" s="46">
        <v>0</v>
      </c>
      <c r="P928" s="46">
        <v>0</v>
      </c>
      <c r="Q928" s="46">
        <v>0</v>
      </c>
      <c r="R928" s="46">
        <v>0</v>
      </c>
      <c r="S928" s="46">
        <v>0</v>
      </c>
      <c r="T928" s="46">
        <v>0</v>
      </c>
      <c r="U928" s="46">
        <v>0</v>
      </c>
      <c r="V928" s="46">
        <v>0</v>
      </c>
      <c r="W928" s="46">
        <v>0</v>
      </c>
    </row>
    <row r="929" spans="1:23" s="27" customFormat="1" ht="24.75" hidden="1" customHeight="1">
      <c r="A929" s="16">
        <v>335</v>
      </c>
      <c r="B929" s="7" t="s">
        <v>1351</v>
      </c>
      <c r="C929" s="40">
        <f t="shared" si="87"/>
        <v>52757.3</v>
      </c>
      <c r="D929" s="47">
        <f t="shared" ref="D929:D941" si="89">ROUND((F929+G929+H929+I929+J929+K929+M929+O929+Q929+S929+U929+W929)*0.0214,2)</f>
        <v>0</v>
      </c>
      <c r="E929" s="46">
        <v>52757.3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8">
        <v>0</v>
      </c>
      <c r="M929" s="46">
        <v>0</v>
      </c>
      <c r="N929" s="46">
        <v>0</v>
      </c>
      <c r="O929" s="46">
        <v>0</v>
      </c>
      <c r="P929" s="46">
        <v>0</v>
      </c>
      <c r="Q929" s="46">
        <v>0</v>
      </c>
      <c r="R929" s="46">
        <v>0</v>
      </c>
      <c r="S929" s="46">
        <v>0</v>
      </c>
      <c r="T929" s="46">
        <v>0</v>
      </c>
      <c r="U929" s="46">
        <v>0</v>
      </c>
      <c r="V929" s="46">
        <v>0</v>
      </c>
      <c r="W929" s="46">
        <v>0</v>
      </c>
    </row>
    <row r="930" spans="1:23" s="27" customFormat="1" ht="24.75" hidden="1" customHeight="1">
      <c r="A930" s="16">
        <v>336</v>
      </c>
      <c r="B930" s="7" t="s">
        <v>367</v>
      </c>
      <c r="C930" s="40">
        <f t="shared" si="87"/>
        <v>8992325.8300000001</v>
      </c>
      <c r="D930" s="47">
        <v>47544.15</v>
      </c>
      <c r="E930" s="46">
        <v>237063.18</v>
      </c>
      <c r="F930" s="46">
        <v>0</v>
      </c>
      <c r="G930" s="46">
        <v>3289060.33</v>
      </c>
      <c r="H930" s="46">
        <v>0</v>
      </c>
      <c r="I930" s="46">
        <v>0</v>
      </c>
      <c r="J930" s="46">
        <v>0</v>
      </c>
      <c r="K930" s="46">
        <v>0</v>
      </c>
      <c r="L930" s="8">
        <v>0</v>
      </c>
      <c r="M930" s="46">
        <v>0</v>
      </c>
      <c r="N930" s="46">
        <v>787</v>
      </c>
      <c r="O930" s="46">
        <v>2636305.35</v>
      </c>
      <c r="P930" s="46">
        <v>0</v>
      </c>
      <c r="Q930" s="46">
        <v>0</v>
      </c>
      <c r="R930" s="46">
        <v>4554</v>
      </c>
      <c r="S930" s="46">
        <v>2782352.82</v>
      </c>
      <c r="T930" s="46">
        <v>0</v>
      </c>
      <c r="U930" s="46">
        <v>0</v>
      </c>
      <c r="V930" s="46">
        <v>0</v>
      </c>
      <c r="W930" s="46">
        <v>0</v>
      </c>
    </row>
    <row r="931" spans="1:23" s="27" customFormat="1" ht="24.75" hidden="1" customHeight="1">
      <c r="A931" s="16">
        <v>337</v>
      </c>
      <c r="B931" s="7" t="s">
        <v>1451</v>
      </c>
      <c r="C931" s="40">
        <f t="shared" ref="C931:C962" si="90">ROUND(SUM(D931+E931+F931+G931+H931+I931+J931+K931+M931+O931+Q931+S931+U931+W931),2)</f>
        <v>56975.05</v>
      </c>
      <c r="D931" s="47">
        <f t="shared" si="89"/>
        <v>0</v>
      </c>
      <c r="E931" s="46">
        <v>56975.05</v>
      </c>
      <c r="F931" s="46">
        <v>0</v>
      </c>
      <c r="G931" s="46">
        <v>0</v>
      </c>
      <c r="H931" s="46">
        <v>0</v>
      </c>
      <c r="I931" s="46">
        <v>0</v>
      </c>
      <c r="J931" s="46">
        <v>0</v>
      </c>
      <c r="K931" s="46">
        <v>0</v>
      </c>
      <c r="L931" s="8">
        <v>0</v>
      </c>
      <c r="M931" s="46">
        <v>0</v>
      </c>
      <c r="N931" s="46">
        <v>0</v>
      </c>
      <c r="O931" s="46">
        <v>0</v>
      </c>
      <c r="P931" s="46">
        <v>0</v>
      </c>
      <c r="Q931" s="46">
        <v>0</v>
      </c>
      <c r="R931" s="46">
        <v>0</v>
      </c>
      <c r="S931" s="46">
        <v>0</v>
      </c>
      <c r="T931" s="46">
        <v>0</v>
      </c>
      <c r="U931" s="46">
        <v>0</v>
      </c>
      <c r="V931" s="46">
        <v>0</v>
      </c>
      <c r="W931" s="46">
        <v>0</v>
      </c>
    </row>
    <row r="932" spans="1:23" s="27" customFormat="1" ht="24.75" hidden="1" customHeight="1">
      <c r="A932" s="16">
        <v>338</v>
      </c>
      <c r="B932" s="7" t="s">
        <v>1306</v>
      </c>
      <c r="C932" s="40">
        <f t="shared" si="90"/>
        <v>70479.05</v>
      </c>
      <c r="D932" s="47">
        <f t="shared" si="89"/>
        <v>0</v>
      </c>
      <c r="E932" s="46">
        <v>70479.05</v>
      </c>
      <c r="F932" s="46">
        <v>0</v>
      </c>
      <c r="G932" s="46">
        <v>0</v>
      </c>
      <c r="H932" s="46">
        <v>0</v>
      </c>
      <c r="I932" s="46">
        <v>0</v>
      </c>
      <c r="J932" s="46">
        <v>0</v>
      </c>
      <c r="K932" s="46">
        <v>0</v>
      </c>
      <c r="L932" s="8">
        <v>0</v>
      </c>
      <c r="M932" s="46">
        <v>0</v>
      </c>
      <c r="N932" s="46">
        <v>0</v>
      </c>
      <c r="O932" s="46">
        <v>0</v>
      </c>
      <c r="P932" s="46">
        <v>0</v>
      </c>
      <c r="Q932" s="46">
        <v>0</v>
      </c>
      <c r="R932" s="46">
        <v>0</v>
      </c>
      <c r="S932" s="46">
        <v>0</v>
      </c>
      <c r="T932" s="46">
        <v>0</v>
      </c>
      <c r="U932" s="46">
        <v>0</v>
      </c>
      <c r="V932" s="46">
        <v>0</v>
      </c>
      <c r="W932" s="46">
        <v>0</v>
      </c>
    </row>
    <row r="933" spans="1:23" s="27" customFormat="1" ht="24.75" hidden="1" customHeight="1">
      <c r="A933" s="16">
        <v>339</v>
      </c>
      <c r="B933" s="7" t="s">
        <v>1452</v>
      </c>
      <c r="C933" s="40">
        <f t="shared" si="90"/>
        <v>57034.93</v>
      </c>
      <c r="D933" s="47">
        <f t="shared" si="89"/>
        <v>0</v>
      </c>
      <c r="E933" s="46">
        <v>57034.93</v>
      </c>
      <c r="F933" s="46">
        <v>0</v>
      </c>
      <c r="G933" s="46">
        <v>0</v>
      </c>
      <c r="H933" s="46">
        <v>0</v>
      </c>
      <c r="I933" s="46">
        <v>0</v>
      </c>
      <c r="J933" s="46">
        <v>0</v>
      </c>
      <c r="K933" s="46">
        <v>0</v>
      </c>
      <c r="L933" s="8">
        <v>0</v>
      </c>
      <c r="M933" s="46">
        <v>0</v>
      </c>
      <c r="N933" s="46">
        <v>0</v>
      </c>
      <c r="O933" s="46">
        <v>0</v>
      </c>
      <c r="P933" s="46">
        <v>0</v>
      </c>
      <c r="Q933" s="46">
        <v>0</v>
      </c>
      <c r="R933" s="46">
        <v>0</v>
      </c>
      <c r="S933" s="46">
        <v>0</v>
      </c>
      <c r="T933" s="46">
        <v>0</v>
      </c>
      <c r="U933" s="46">
        <v>0</v>
      </c>
      <c r="V933" s="46">
        <v>0</v>
      </c>
      <c r="W933" s="46">
        <v>0</v>
      </c>
    </row>
    <row r="934" spans="1:23" s="27" customFormat="1" ht="24.75" hidden="1" customHeight="1">
      <c r="A934" s="16">
        <v>340</v>
      </c>
      <c r="B934" s="7" t="s">
        <v>368</v>
      </c>
      <c r="C934" s="40">
        <f t="shared" si="90"/>
        <v>112496.4</v>
      </c>
      <c r="D934" s="47">
        <f t="shared" si="89"/>
        <v>0</v>
      </c>
      <c r="E934" s="46">
        <v>112496.4</v>
      </c>
      <c r="F934" s="46">
        <v>0</v>
      </c>
      <c r="G934" s="46">
        <v>0</v>
      </c>
      <c r="H934" s="46">
        <v>0</v>
      </c>
      <c r="I934" s="46">
        <v>0</v>
      </c>
      <c r="J934" s="46">
        <v>0</v>
      </c>
      <c r="K934" s="46">
        <v>0</v>
      </c>
      <c r="L934" s="8">
        <v>0</v>
      </c>
      <c r="M934" s="46">
        <v>0</v>
      </c>
      <c r="N934" s="46">
        <v>0</v>
      </c>
      <c r="O934" s="46">
        <v>0</v>
      </c>
      <c r="P934" s="46">
        <v>0</v>
      </c>
      <c r="Q934" s="46">
        <v>0</v>
      </c>
      <c r="R934" s="46">
        <v>0</v>
      </c>
      <c r="S934" s="46">
        <v>0</v>
      </c>
      <c r="T934" s="46">
        <v>0</v>
      </c>
      <c r="U934" s="46">
        <v>0</v>
      </c>
      <c r="V934" s="46">
        <v>0</v>
      </c>
      <c r="W934" s="46">
        <v>0</v>
      </c>
    </row>
    <row r="935" spans="1:23" s="27" customFormat="1" ht="24.75" hidden="1" customHeight="1">
      <c r="A935" s="16">
        <v>341</v>
      </c>
      <c r="B935" s="7" t="s">
        <v>160</v>
      </c>
      <c r="C935" s="40">
        <f t="shared" si="90"/>
        <v>38802.22</v>
      </c>
      <c r="D935" s="47">
        <f t="shared" si="89"/>
        <v>0</v>
      </c>
      <c r="E935" s="46">
        <v>38802.22</v>
      </c>
      <c r="F935" s="46">
        <v>0</v>
      </c>
      <c r="G935" s="46">
        <v>0</v>
      </c>
      <c r="H935" s="46">
        <v>0</v>
      </c>
      <c r="I935" s="46">
        <v>0</v>
      </c>
      <c r="J935" s="46">
        <v>0</v>
      </c>
      <c r="K935" s="46">
        <v>0</v>
      </c>
      <c r="L935" s="8">
        <v>0</v>
      </c>
      <c r="M935" s="46">
        <v>0</v>
      </c>
      <c r="N935" s="46">
        <v>0</v>
      </c>
      <c r="O935" s="46">
        <v>0</v>
      </c>
      <c r="P935" s="46">
        <v>0</v>
      </c>
      <c r="Q935" s="46">
        <v>0</v>
      </c>
      <c r="R935" s="46">
        <v>0</v>
      </c>
      <c r="S935" s="46">
        <v>0</v>
      </c>
      <c r="T935" s="46">
        <v>0</v>
      </c>
      <c r="U935" s="46">
        <v>0</v>
      </c>
      <c r="V935" s="46">
        <v>0</v>
      </c>
      <c r="W935" s="46">
        <v>0</v>
      </c>
    </row>
    <row r="936" spans="1:23" s="27" customFormat="1" ht="24.75" hidden="1" customHeight="1">
      <c r="A936" s="16">
        <v>342</v>
      </c>
      <c r="B936" s="7" t="s">
        <v>369</v>
      </c>
      <c r="C936" s="40">
        <f t="shared" si="90"/>
        <v>120793.57</v>
      </c>
      <c r="D936" s="47">
        <f t="shared" si="89"/>
        <v>0</v>
      </c>
      <c r="E936" s="46">
        <v>120793.57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8">
        <v>0</v>
      </c>
      <c r="M936" s="46">
        <v>0</v>
      </c>
      <c r="N936" s="46">
        <v>0</v>
      </c>
      <c r="O936" s="46">
        <v>0</v>
      </c>
      <c r="P936" s="46">
        <v>0</v>
      </c>
      <c r="Q936" s="46">
        <v>0</v>
      </c>
      <c r="R936" s="46">
        <v>0</v>
      </c>
      <c r="S936" s="46">
        <v>0</v>
      </c>
      <c r="T936" s="46">
        <v>0</v>
      </c>
      <c r="U936" s="46">
        <v>0</v>
      </c>
      <c r="V936" s="46">
        <v>0</v>
      </c>
      <c r="W936" s="46">
        <v>0</v>
      </c>
    </row>
    <row r="937" spans="1:23" s="27" customFormat="1" ht="24.75" hidden="1" customHeight="1">
      <c r="A937" s="16">
        <v>343</v>
      </c>
      <c r="B937" s="7" t="s">
        <v>370</v>
      </c>
      <c r="C937" s="40">
        <f t="shared" si="90"/>
        <v>166067.88</v>
      </c>
      <c r="D937" s="47">
        <f t="shared" si="89"/>
        <v>0</v>
      </c>
      <c r="E937" s="46">
        <v>166067.88</v>
      </c>
      <c r="F937" s="46">
        <v>0</v>
      </c>
      <c r="G937" s="46">
        <v>0</v>
      </c>
      <c r="H937" s="46">
        <v>0</v>
      </c>
      <c r="I937" s="46">
        <v>0</v>
      </c>
      <c r="J937" s="46">
        <v>0</v>
      </c>
      <c r="K937" s="46">
        <v>0</v>
      </c>
      <c r="L937" s="8">
        <v>0</v>
      </c>
      <c r="M937" s="46">
        <v>0</v>
      </c>
      <c r="N937" s="46">
        <v>0</v>
      </c>
      <c r="O937" s="46">
        <v>0</v>
      </c>
      <c r="P937" s="46">
        <v>0</v>
      </c>
      <c r="Q937" s="46">
        <v>0</v>
      </c>
      <c r="R937" s="46">
        <v>0</v>
      </c>
      <c r="S937" s="46">
        <v>0</v>
      </c>
      <c r="T937" s="46">
        <v>0</v>
      </c>
      <c r="U937" s="46">
        <v>0</v>
      </c>
      <c r="V937" s="46">
        <v>0</v>
      </c>
      <c r="W937" s="46">
        <v>0</v>
      </c>
    </row>
    <row r="938" spans="1:23" s="27" customFormat="1" ht="24.75" hidden="1" customHeight="1">
      <c r="A938" s="16">
        <v>344</v>
      </c>
      <c r="B938" s="7" t="s">
        <v>1256</v>
      </c>
      <c r="C938" s="40">
        <f t="shared" si="90"/>
        <v>50010.29</v>
      </c>
      <c r="D938" s="47">
        <f t="shared" si="89"/>
        <v>0</v>
      </c>
      <c r="E938" s="46">
        <v>50010.29</v>
      </c>
      <c r="F938" s="46">
        <v>0</v>
      </c>
      <c r="G938" s="46">
        <v>0</v>
      </c>
      <c r="H938" s="46">
        <v>0</v>
      </c>
      <c r="I938" s="46">
        <v>0</v>
      </c>
      <c r="J938" s="46">
        <v>0</v>
      </c>
      <c r="K938" s="46">
        <v>0</v>
      </c>
      <c r="L938" s="8">
        <v>0</v>
      </c>
      <c r="M938" s="46">
        <v>0</v>
      </c>
      <c r="N938" s="46">
        <v>0</v>
      </c>
      <c r="O938" s="46">
        <v>0</v>
      </c>
      <c r="P938" s="46">
        <v>0</v>
      </c>
      <c r="Q938" s="46">
        <v>0</v>
      </c>
      <c r="R938" s="46">
        <v>0</v>
      </c>
      <c r="S938" s="46">
        <v>0</v>
      </c>
      <c r="T938" s="46">
        <v>0</v>
      </c>
      <c r="U938" s="46">
        <v>0</v>
      </c>
      <c r="V938" s="46">
        <v>0</v>
      </c>
      <c r="W938" s="46">
        <v>0</v>
      </c>
    </row>
    <row r="939" spans="1:23" s="27" customFormat="1" ht="24.75" hidden="1" customHeight="1">
      <c r="A939" s="16">
        <v>345</v>
      </c>
      <c r="B939" s="7" t="s">
        <v>1291</v>
      </c>
      <c r="C939" s="40">
        <f t="shared" si="90"/>
        <v>50517.5</v>
      </c>
      <c r="D939" s="47">
        <f t="shared" si="89"/>
        <v>0</v>
      </c>
      <c r="E939" s="46">
        <v>50517.5</v>
      </c>
      <c r="F939" s="46">
        <v>0</v>
      </c>
      <c r="G939" s="46">
        <v>0</v>
      </c>
      <c r="H939" s="46">
        <v>0</v>
      </c>
      <c r="I939" s="46">
        <v>0</v>
      </c>
      <c r="J939" s="46">
        <v>0</v>
      </c>
      <c r="K939" s="46">
        <v>0</v>
      </c>
      <c r="L939" s="8">
        <v>0</v>
      </c>
      <c r="M939" s="46">
        <v>0</v>
      </c>
      <c r="N939" s="46">
        <v>0</v>
      </c>
      <c r="O939" s="46">
        <v>0</v>
      </c>
      <c r="P939" s="46">
        <v>0</v>
      </c>
      <c r="Q939" s="46">
        <v>0</v>
      </c>
      <c r="R939" s="46">
        <v>0</v>
      </c>
      <c r="S939" s="46">
        <v>0</v>
      </c>
      <c r="T939" s="46">
        <v>0</v>
      </c>
      <c r="U939" s="46">
        <v>0</v>
      </c>
      <c r="V939" s="46">
        <v>0</v>
      </c>
      <c r="W939" s="46">
        <v>0</v>
      </c>
    </row>
    <row r="940" spans="1:23" s="27" customFormat="1" ht="24.75" hidden="1" customHeight="1">
      <c r="A940" s="16">
        <v>346</v>
      </c>
      <c r="B940" s="7" t="s">
        <v>1290</v>
      </c>
      <c r="C940" s="40">
        <f t="shared" si="90"/>
        <v>56016.99</v>
      </c>
      <c r="D940" s="47">
        <f t="shared" si="89"/>
        <v>0</v>
      </c>
      <c r="E940" s="46">
        <v>56016.99</v>
      </c>
      <c r="F940" s="46">
        <v>0</v>
      </c>
      <c r="G940" s="46">
        <v>0</v>
      </c>
      <c r="H940" s="46">
        <v>0</v>
      </c>
      <c r="I940" s="46">
        <v>0</v>
      </c>
      <c r="J940" s="46">
        <v>0</v>
      </c>
      <c r="K940" s="46">
        <v>0</v>
      </c>
      <c r="L940" s="8">
        <v>0</v>
      </c>
      <c r="M940" s="46">
        <v>0</v>
      </c>
      <c r="N940" s="46">
        <v>0</v>
      </c>
      <c r="O940" s="46">
        <v>0</v>
      </c>
      <c r="P940" s="46">
        <v>0</v>
      </c>
      <c r="Q940" s="46">
        <v>0</v>
      </c>
      <c r="R940" s="46">
        <v>0</v>
      </c>
      <c r="S940" s="46">
        <v>0</v>
      </c>
      <c r="T940" s="46">
        <v>0</v>
      </c>
      <c r="U940" s="46">
        <v>0</v>
      </c>
      <c r="V940" s="46">
        <v>0</v>
      </c>
      <c r="W940" s="46">
        <v>0</v>
      </c>
    </row>
    <row r="941" spans="1:23" s="27" customFormat="1" ht="24.75" hidden="1" customHeight="1">
      <c r="A941" s="16">
        <v>347</v>
      </c>
      <c r="B941" s="7" t="s">
        <v>371</v>
      </c>
      <c r="C941" s="40">
        <f t="shared" si="90"/>
        <v>503871.23</v>
      </c>
      <c r="D941" s="47">
        <f t="shared" si="89"/>
        <v>0</v>
      </c>
      <c r="E941" s="46">
        <v>503871.23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8">
        <v>0</v>
      </c>
      <c r="M941" s="46">
        <v>0</v>
      </c>
      <c r="N941" s="46">
        <v>0</v>
      </c>
      <c r="O941" s="46">
        <v>0</v>
      </c>
      <c r="P941" s="46">
        <v>0</v>
      </c>
      <c r="Q941" s="46">
        <v>0</v>
      </c>
      <c r="R941" s="46">
        <v>0</v>
      </c>
      <c r="S941" s="46">
        <v>0</v>
      </c>
      <c r="T941" s="46">
        <v>0</v>
      </c>
      <c r="U941" s="46">
        <v>0</v>
      </c>
      <c r="V941" s="46">
        <v>0</v>
      </c>
      <c r="W941" s="46">
        <v>0</v>
      </c>
    </row>
    <row r="942" spans="1:23" s="27" customFormat="1" ht="24.75" hidden="1" customHeight="1">
      <c r="A942" s="16">
        <v>348</v>
      </c>
      <c r="B942" s="7" t="s">
        <v>439</v>
      </c>
      <c r="C942" s="40">
        <f t="shared" si="90"/>
        <v>8397359.8900000006</v>
      </c>
      <c r="D942" s="47">
        <v>164098.51999999999</v>
      </c>
      <c r="E942" s="46">
        <v>407866.91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8">
        <v>0</v>
      </c>
      <c r="M942" s="46">
        <v>0</v>
      </c>
      <c r="N942" s="46">
        <v>1964.2</v>
      </c>
      <c r="O942" s="46">
        <v>7543472.2000000002</v>
      </c>
      <c r="P942" s="46">
        <v>0</v>
      </c>
      <c r="Q942" s="46">
        <v>0</v>
      </c>
      <c r="R942" s="46">
        <v>6034</v>
      </c>
      <c r="S942" s="46">
        <v>281922.26</v>
      </c>
      <c r="T942" s="46">
        <v>0</v>
      </c>
      <c r="U942" s="46">
        <v>0</v>
      </c>
      <c r="V942" s="46">
        <v>0</v>
      </c>
      <c r="W942" s="46">
        <v>0</v>
      </c>
    </row>
    <row r="943" spans="1:23" s="27" customFormat="1" ht="24.75" hidden="1" customHeight="1">
      <c r="A943" s="16">
        <v>349</v>
      </c>
      <c r="B943" s="7" t="s">
        <v>440</v>
      </c>
      <c r="C943" s="40">
        <f t="shared" si="90"/>
        <v>499103.4</v>
      </c>
      <c r="D943" s="47">
        <f t="shared" ref="D943:D950" si="91">ROUND((F943+G943+H943+I943+J943+K943+M943+O943+Q943+S943+U943+W943)*0.0214,2)</f>
        <v>0</v>
      </c>
      <c r="E943" s="46">
        <v>499103.4</v>
      </c>
      <c r="F943" s="46">
        <v>0</v>
      </c>
      <c r="G943" s="46">
        <v>0</v>
      </c>
      <c r="H943" s="46">
        <v>0</v>
      </c>
      <c r="I943" s="46">
        <v>0</v>
      </c>
      <c r="J943" s="46">
        <v>0</v>
      </c>
      <c r="K943" s="46">
        <v>0</v>
      </c>
      <c r="L943" s="8">
        <v>0</v>
      </c>
      <c r="M943" s="46">
        <v>0</v>
      </c>
      <c r="N943" s="46">
        <v>0</v>
      </c>
      <c r="O943" s="46">
        <v>0</v>
      </c>
      <c r="P943" s="46">
        <v>0</v>
      </c>
      <c r="Q943" s="46">
        <v>0</v>
      </c>
      <c r="R943" s="46">
        <v>0</v>
      </c>
      <c r="S943" s="46">
        <v>0</v>
      </c>
      <c r="T943" s="46">
        <v>0</v>
      </c>
      <c r="U943" s="46">
        <v>0</v>
      </c>
      <c r="V943" s="46">
        <v>0</v>
      </c>
      <c r="W943" s="46">
        <v>0</v>
      </c>
    </row>
    <row r="944" spans="1:23" s="27" customFormat="1" ht="24.75" hidden="1" customHeight="1">
      <c r="A944" s="16">
        <v>350</v>
      </c>
      <c r="B944" s="7" t="s">
        <v>372</v>
      </c>
      <c r="C944" s="40">
        <f t="shared" si="90"/>
        <v>292103.96999999997</v>
      </c>
      <c r="D944" s="47">
        <f t="shared" si="91"/>
        <v>0</v>
      </c>
      <c r="E944" s="46">
        <v>292103.96999999997</v>
      </c>
      <c r="F944" s="46">
        <v>0</v>
      </c>
      <c r="G944" s="46">
        <v>0</v>
      </c>
      <c r="H944" s="46">
        <v>0</v>
      </c>
      <c r="I944" s="46">
        <v>0</v>
      </c>
      <c r="J944" s="46">
        <v>0</v>
      </c>
      <c r="K944" s="46">
        <v>0</v>
      </c>
      <c r="L944" s="8">
        <v>0</v>
      </c>
      <c r="M944" s="46">
        <v>0</v>
      </c>
      <c r="N944" s="46">
        <v>0</v>
      </c>
      <c r="O944" s="46">
        <v>0</v>
      </c>
      <c r="P944" s="46">
        <v>0</v>
      </c>
      <c r="Q944" s="46">
        <v>0</v>
      </c>
      <c r="R944" s="46">
        <v>0</v>
      </c>
      <c r="S944" s="46">
        <v>0</v>
      </c>
      <c r="T944" s="46">
        <v>0</v>
      </c>
      <c r="U944" s="46">
        <v>0</v>
      </c>
      <c r="V944" s="46">
        <v>0</v>
      </c>
      <c r="W944" s="46">
        <v>0</v>
      </c>
    </row>
    <row r="945" spans="1:23" s="27" customFormat="1" ht="24.75" hidden="1" customHeight="1">
      <c r="A945" s="16">
        <v>351</v>
      </c>
      <c r="B945" s="7" t="s">
        <v>373</v>
      </c>
      <c r="C945" s="40">
        <f t="shared" si="90"/>
        <v>58054.91</v>
      </c>
      <c r="D945" s="47">
        <f t="shared" si="91"/>
        <v>0</v>
      </c>
      <c r="E945" s="46">
        <v>58054.91</v>
      </c>
      <c r="F945" s="46">
        <v>0</v>
      </c>
      <c r="G945" s="46">
        <v>0</v>
      </c>
      <c r="H945" s="46">
        <v>0</v>
      </c>
      <c r="I945" s="46">
        <v>0</v>
      </c>
      <c r="J945" s="46">
        <v>0</v>
      </c>
      <c r="K945" s="46">
        <v>0</v>
      </c>
      <c r="L945" s="8">
        <v>0</v>
      </c>
      <c r="M945" s="46">
        <v>0</v>
      </c>
      <c r="N945" s="46">
        <v>0</v>
      </c>
      <c r="O945" s="46">
        <v>0</v>
      </c>
      <c r="P945" s="46">
        <v>0</v>
      </c>
      <c r="Q945" s="46">
        <v>0</v>
      </c>
      <c r="R945" s="46">
        <v>0</v>
      </c>
      <c r="S945" s="46">
        <v>0</v>
      </c>
      <c r="T945" s="46">
        <v>0</v>
      </c>
      <c r="U945" s="46">
        <v>0</v>
      </c>
      <c r="V945" s="46">
        <v>0</v>
      </c>
      <c r="W945" s="46">
        <v>0</v>
      </c>
    </row>
    <row r="946" spans="1:23" s="27" customFormat="1" ht="24.75" hidden="1" customHeight="1">
      <c r="A946" s="16">
        <v>352</v>
      </c>
      <c r="B946" s="7" t="s">
        <v>374</v>
      </c>
      <c r="C946" s="40">
        <f t="shared" si="90"/>
        <v>596919.80000000005</v>
      </c>
      <c r="D946" s="47">
        <f t="shared" si="91"/>
        <v>0</v>
      </c>
      <c r="E946" s="46">
        <v>596919.80000000005</v>
      </c>
      <c r="F946" s="46">
        <v>0</v>
      </c>
      <c r="G946" s="46">
        <v>0</v>
      </c>
      <c r="H946" s="46">
        <v>0</v>
      </c>
      <c r="I946" s="46">
        <v>0</v>
      </c>
      <c r="J946" s="46">
        <v>0</v>
      </c>
      <c r="K946" s="46">
        <v>0</v>
      </c>
      <c r="L946" s="8">
        <v>0</v>
      </c>
      <c r="M946" s="46">
        <v>0</v>
      </c>
      <c r="N946" s="46">
        <v>0</v>
      </c>
      <c r="O946" s="46">
        <v>0</v>
      </c>
      <c r="P946" s="46">
        <v>0</v>
      </c>
      <c r="Q946" s="46">
        <v>0</v>
      </c>
      <c r="R946" s="46">
        <v>0</v>
      </c>
      <c r="S946" s="46">
        <v>0</v>
      </c>
      <c r="T946" s="46">
        <v>0</v>
      </c>
      <c r="U946" s="46">
        <v>0</v>
      </c>
      <c r="V946" s="46">
        <v>0</v>
      </c>
      <c r="W946" s="46">
        <v>0</v>
      </c>
    </row>
    <row r="947" spans="1:23" s="27" customFormat="1" ht="24.75" hidden="1" customHeight="1">
      <c r="A947" s="16">
        <v>353</v>
      </c>
      <c r="B947" s="7" t="s">
        <v>375</v>
      </c>
      <c r="C947" s="40">
        <f t="shared" si="90"/>
        <v>3239365.29</v>
      </c>
      <c r="D947" s="47">
        <v>47384.54</v>
      </c>
      <c r="E947" s="46">
        <v>200532.48000000001</v>
      </c>
      <c r="F947" s="46">
        <v>877339.16</v>
      </c>
      <c r="G947" s="46">
        <v>0</v>
      </c>
      <c r="H947" s="46">
        <v>0</v>
      </c>
      <c r="I947" s="46">
        <v>0</v>
      </c>
      <c r="J947" s="46">
        <v>0</v>
      </c>
      <c r="K947" s="46">
        <v>0</v>
      </c>
      <c r="L947" s="8">
        <v>0</v>
      </c>
      <c r="M947" s="46">
        <v>0</v>
      </c>
      <c r="N947" s="46">
        <v>0</v>
      </c>
      <c r="O947" s="46">
        <v>0</v>
      </c>
      <c r="P947" s="46">
        <v>0</v>
      </c>
      <c r="Q947" s="46">
        <v>0</v>
      </c>
      <c r="R947" s="46">
        <v>1856.4</v>
      </c>
      <c r="S947" s="46">
        <v>2114109.11</v>
      </c>
      <c r="T947" s="46">
        <v>0</v>
      </c>
      <c r="U947" s="46">
        <v>0</v>
      </c>
      <c r="V947" s="46">
        <v>0</v>
      </c>
      <c r="W947" s="46">
        <v>0</v>
      </c>
    </row>
    <row r="948" spans="1:23" s="27" customFormat="1" ht="24.75" hidden="1" customHeight="1">
      <c r="A948" s="16">
        <v>354</v>
      </c>
      <c r="B948" s="7" t="s">
        <v>376</v>
      </c>
      <c r="C948" s="40">
        <f t="shared" si="90"/>
        <v>4842770.75</v>
      </c>
      <c r="D948" s="47">
        <v>71734.09</v>
      </c>
      <c r="E948" s="46">
        <v>242369.77</v>
      </c>
      <c r="F948" s="46">
        <v>1415129.8</v>
      </c>
      <c r="G948" s="46">
        <v>0</v>
      </c>
      <c r="H948" s="46">
        <v>0</v>
      </c>
      <c r="I948" s="46">
        <v>0</v>
      </c>
      <c r="J948" s="46">
        <v>0</v>
      </c>
      <c r="K948" s="46">
        <v>0</v>
      </c>
      <c r="L948" s="8">
        <v>0</v>
      </c>
      <c r="M948" s="46">
        <v>0</v>
      </c>
      <c r="N948" s="46">
        <v>0</v>
      </c>
      <c r="O948" s="46">
        <v>0</v>
      </c>
      <c r="P948" s="46">
        <v>0</v>
      </c>
      <c r="Q948" s="46">
        <v>0</v>
      </c>
      <c r="R948" s="46">
        <v>3230.6</v>
      </c>
      <c r="S948" s="46">
        <v>3113537.09</v>
      </c>
      <c r="T948" s="46">
        <v>0</v>
      </c>
      <c r="U948" s="46">
        <v>0</v>
      </c>
      <c r="V948" s="46">
        <v>0</v>
      </c>
      <c r="W948" s="46">
        <v>0</v>
      </c>
    </row>
    <row r="949" spans="1:23" s="27" customFormat="1" ht="24.75" hidden="1" customHeight="1">
      <c r="A949" s="16">
        <v>355</v>
      </c>
      <c r="B949" s="7" t="s">
        <v>377</v>
      </c>
      <c r="C949" s="40">
        <f t="shared" si="90"/>
        <v>503646.67</v>
      </c>
      <c r="D949" s="47">
        <f t="shared" si="91"/>
        <v>0</v>
      </c>
      <c r="E949" s="46">
        <v>503646.67</v>
      </c>
      <c r="F949" s="46">
        <v>0</v>
      </c>
      <c r="G949" s="46">
        <v>0</v>
      </c>
      <c r="H949" s="46">
        <v>0</v>
      </c>
      <c r="I949" s="46">
        <v>0</v>
      </c>
      <c r="J949" s="46">
        <v>0</v>
      </c>
      <c r="K949" s="46">
        <v>0</v>
      </c>
      <c r="L949" s="8">
        <v>0</v>
      </c>
      <c r="M949" s="46">
        <v>0</v>
      </c>
      <c r="N949" s="46">
        <v>0</v>
      </c>
      <c r="O949" s="46">
        <v>0</v>
      </c>
      <c r="P949" s="46">
        <v>0</v>
      </c>
      <c r="Q949" s="46">
        <v>0</v>
      </c>
      <c r="R949" s="46">
        <v>0</v>
      </c>
      <c r="S949" s="46">
        <v>0</v>
      </c>
      <c r="T949" s="46">
        <v>0</v>
      </c>
      <c r="U949" s="46">
        <v>0</v>
      </c>
      <c r="V949" s="46">
        <v>0</v>
      </c>
      <c r="W949" s="46">
        <v>0</v>
      </c>
    </row>
    <row r="950" spans="1:23" s="27" customFormat="1" ht="24.75" hidden="1" customHeight="1">
      <c r="A950" s="16">
        <v>356</v>
      </c>
      <c r="B950" s="7" t="s">
        <v>378</v>
      </c>
      <c r="C950" s="40">
        <f t="shared" si="90"/>
        <v>232207.78</v>
      </c>
      <c r="D950" s="47">
        <f t="shared" si="91"/>
        <v>0</v>
      </c>
      <c r="E950" s="46">
        <v>232207.78</v>
      </c>
      <c r="F950" s="46">
        <v>0</v>
      </c>
      <c r="G950" s="46">
        <v>0</v>
      </c>
      <c r="H950" s="46">
        <v>0</v>
      </c>
      <c r="I950" s="46">
        <v>0</v>
      </c>
      <c r="J950" s="46">
        <v>0</v>
      </c>
      <c r="K950" s="46">
        <v>0</v>
      </c>
      <c r="L950" s="8">
        <v>0</v>
      </c>
      <c r="M950" s="46">
        <v>0</v>
      </c>
      <c r="N950" s="46">
        <v>0</v>
      </c>
      <c r="O950" s="46">
        <v>0</v>
      </c>
      <c r="P950" s="46">
        <v>0</v>
      </c>
      <c r="Q950" s="46">
        <v>0</v>
      </c>
      <c r="R950" s="46">
        <v>0</v>
      </c>
      <c r="S950" s="46">
        <v>0</v>
      </c>
      <c r="T950" s="46">
        <v>0</v>
      </c>
      <c r="U950" s="46">
        <v>0</v>
      </c>
      <c r="V950" s="46">
        <v>0</v>
      </c>
      <c r="W950" s="46">
        <v>0</v>
      </c>
    </row>
    <row r="951" spans="1:23" s="27" customFormat="1" ht="24.75" hidden="1" customHeight="1">
      <c r="A951" s="16">
        <v>357</v>
      </c>
      <c r="B951" s="7" t="s">
        <v>379</v>
      </c>
      <c r="C951" s="40">
        <f t="shared" si="90"/>
        <v>5810490.8099999996</v>
      </c>
      <c r="D951" s="47">
        <v>85119.73</v>
      </c>
      <c r="E951" s="46">
        <v>351650.38</v>
      </c>
      <c r="F951" s="46">
        <v>0</v>
      </c>
      <c r="G951" s="46">
        <v>0</v>
      </c>
      <c r="H951" s="46">
        <v>0</v>
      </c>
      <c r="I951" s="46">
        <v>0</v>
      </c>
      <c r="J951" s="46">
        <v>0</v>
      </c>
      <c r="K951" s="46">
        <v>0</v>
      </c>
      <c r="L951" s="8">
        <v>0</v>
      </c>
      <c r="M951" s="46">
        <v>0</v>
      </c>
      <c r="N951" s="46">
        <v>907.6</v>
      </c>
      <c r="O951" s="46">
        <v>3571405.57</v>
      </c>
      <c r="P951" s="46">
        <v>0</v>
      </c>
      <c r="Q951" s="46">
        <v>0</v>
      </c>
      <c r="R951" s="46">
        <v>1806.4</v>
      </c>
      <c r="S951" s="46">
        <v>1802315.13</v>
      </c>
      <c r="T951" s="46">
        <v>0</v>
      </c>
      <c r="U951" s="46">
        <v>0</v>
      </c>
      <c r="V951" s="46">
        <v>0</v>
      </c>
      <c r="W951" s="46">
        <v>0</v>
      </c>
    </row>
    <row r="952" spans="1:23" s="27" customFormat="1" ht="24.75" hidden="1" customHeight="1">
      <c r="A952" s="16">
        <v>358</v>
      </c>
      <c r="B952" s="7" t="s">
        <v>380</v>
      </c>
      <c r="C952" s="40">
        <f t="shared" si="90"/>
        <v>9042924.5</v>
      </c>
      <c r="D952" s="47">
        <v>135015.59</v>
      </c>
      <c r="E952" s="46">
        <v>384197.71</v>
      </c>
      <c r="F952" s="46">
        <v>0</v>
      </c>
      <c r="G952" s="46">
        <v>0</v>
      </c>
      <c r="H952" s="46">
        <v>0</v>
      </c>
      <c r="I952" s="46">
        <v>0</v>
      </c>
      <c r="J952" s="46">
        <v>0</v>
      </c>
      <c r="K952" s="46">
        <v>0</v>
      </c>
      <c r="L952" s="8">
        <v>0</v>
      </c>
      <c r="M952" s="46">
        <v>0</v>
      </c>
      <c r="N952" s="46">
        <v>1353.4</v>
      </c>
      <c r="O952" s="46">
        <v>5205338.3</v>
      </c>
      <c r="P952" s="46">
        <v>0</v>
      </c>
      <c r="Q952" s="46">
        <v>0</v>
      </c>
      <c r="R952" s="46">
        <v>2984</v>
      </c>
      <c r="S952" s="46">
        <v>3318372.9</v>
      </c>
      <c r="T952" s="46">
        <v>0</v>
      </c>
      <c r="U952" s="46">
        <v>0</v>
      </c>
      <c r="V952" s="46">
        <v>0</v>
      </c>
      <c r="W952" s="46">
        <v>0</v>
      </c>
    </row>
    <row r="953" spans="1:23" s="27" customFormat="1" ht="24.75" hidden="1" customHeight="1">
      <c r="A953" s="16">
        <v>359</v>
      </c>
      <c r="B953" s="7" t="s">
        <v>381</v>
      </c>
      <c r="C953" s="40">
        <f t="shared" si="90"/>
        <v>125727.28</v>
      </c>
      <c r="D953" s="47">
        <v>0</v>
      </c>
      <c r="E953" s="46">
        <v>125727.28</v>
      </c>
      <c r="F953" s="46">
        <v>0</v>
      </c>
      <c r="G953" s="46">
        <v>0</v>
      </c>
      <c r="H953" s="46">
        <v>0</v>
      </c>
      <c r="I953" s="46">
        <v>0</v>
      </c>
      <c r="J953" s="46">
        <v>0</v>
      </c>
      <c r="K953" s="46">
        <v>0</v>
      </c>
      <c r="L953" s="8">
        <v>0</v>
      </c>
      <c r="M953" s="46">
        <v>0</v>
      </c>
      <c r="N953" s="46">
        <v>0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0</v>
      </c>
      <c r="U953" s="46">
        <v>0</v>
      </c>
      <c r="V953" s="46">
        <v>0</v>
      </c>
      <c r="W953" s="46">
        <v>0</v>
      </c>
    </row>
    <row r="954" spans="1:23" s="27" customFormat="1" ht="24.75" hidden="1" customHeight="1">
      <c r="A954" s="16">
        <v>360</v>
      </c>
      <c r="B954" s="7" t="s">
        <v>382</v>
      </c>
      <c r="C954" s="40">
        <f t="shared" si="90"/>
        <v>604663.06000000006</v>
      </c>
      <c r="D954" s="47">
        <f>ROUND((F954+G954+H954+I954+J954+K954+M954+O954+Q954+S954+U954+W954)*0.0214,2)</f>
        <v>0</v>
      </c>
      <c r="E954" s="46">
        <v>604663.06000000006</v>
      </c>
      <c r="F954" s="46">
        <v>0</v>
      </c>
      <c r="G954" s="46">
        <v>0</v>
      </c>
      <c r="H954" s="46">
        <v>0</v>
      </c>
      <c r="I954" s="46">
        <v>0</v>
      </c>
      <c r="J954" s="46">
        <v>0</v>
      </c>
      <c r="K954" s="46">
        <v>0</v>
      </c>
      <c r="L954" s="8">
        <v>0</v>
      </c>
      <c r="M954" s="46">
        <v>0</v>
      </c>
      <c r="N954" s="46">
        <v>0</v>
      </c>
      <c r="O954" s="46">
        <v>0</v>
      </c>
      <c r="P954" s="46">
        <v>0</v>
      </c>
      <c r="Q954" s="46">
        <v>0</v>
      </c>
      <c r="R954" s="46">
        <v>0</v>
      </c>
      <c r="S954" s="46">
        <v>0</v>
      </c>
      <c r="T954" s="46">
        <v>0</v>
      </c>
      <c r="U954" s="46">
        <v>0</v>
      </c>
      <c r="V954" s="46">
        <v>0</v>
      </c>
      <c r="W954" s="46">
        <v>0</v>
      </c>
    </row>
    <row r="955" spans="1:23" s="27" customFormat="1" ht="24.75" hidden="1" customHeight="1">
      <c r="A955" s="16">
        <v>361</v>
      </c>
      <c r="B955" s="7" t="s">
        <v>383</v>
      </c>
      <c r="C955" s="40">
        <f t="shared" si="90"/>
        <v>309145.44</v>
      </c>
      <c r="D955" s="47">
        <f>ROUND((F955+G955+H955+I955+J955+K955+M955+O955+Q955+S955+U955+W955)*0.0214,2)</f>
        <v>0</v>
      </c>
      <c r="E955" s="46">
        <v>309145.44</v>
      </c>
      <c r="F955" s="46">
        <v>0</v>
      </c>
      <c r="G955" s="46">
        <v>0</v>
      </c>
      <c r="H955" s="46">
        <v>0</v>
      </c>
      <c r="I955" s="46">
        <v>0</v>
      </c>
      <c r="J955" s="46">
        <v>0</v>
      </c>
      <c r="K955" s="46">
        <v>0</v>
      </c>
      <c r="L955" s="8">
        <v>0</v>
      </c>
      <c r="M955" s="46">
        <v>0</v>
      </c>
      <c r="N955" s="46">
        <v>0</v>
      </c>
      <c r="O955" s="46">
        <v>0</v>
      </c>
      <c r="P955" s="46">
        <v>0</v>
      </c>
      <c r="Q955" s="46">
        <v>0</v>
      </c>
      <c r="R955" s="46">
        <v>0</v>
      </c>
      <c r="S955" s="46">
        <v>0</v>
      </c>
      <c r="T955" s="46">
        <v>0</v>
      </c>
      <c r="U955" s="46">
        <v>0</v>
      </c>
      <c r="V955" s="46">
        <v>0</v>
      </c>
      <c r="W955" s="46">
        <v>0</v>
      </c>
    </row>
    <row r="956" spans="1:23" s="27" customFormat="1" ht="24.75" hidden="1" customHeight="1">
      <c r="A956" s="16">
        <v>362</v>
      </c>
      <c r="B956" s="7" t="s">
        <v>1469</v>
      </c>
      <c r="C956" s="40">
        <f t="shared" si="90"/>
        <v>3726659.48</v>
      </c>
      <c r="D956" s="47">
        <v>0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0</v>
      </c>
      <c r="K956" s="46">
        <v>0</v>
      </c>
      <c r="L956" s="8">
        <v>0</v>
      </c>
      <c r="M956" s="46">
        <v>0</v>
      </c>
      <c r="N956" s="46">
        <v>0</v>
      </c>
      <c r="O956" s="46">
        <v>0</v>
      </c>
      <c r="P956" s="46">
        <v>0</v>
      </c>
      <c r="Q956" s="46">
        <v>0</v>
      </c>
      <c r="R956" s="46">
        <v>0</v>
      </c>
      <c r="S956" s="46">
        <v>0</v>
      </c>
      <c r="T956" s="46">
        <v>4178.3999999999996</v>
      </c>
      <c r="U956" s="46">
        <v>3726659.48</v>
      </c>
      <c r="V956" s="46">
        <v>0</v>
      </c>
      <c r="W956" s="46">
        <v>0</v>
      </c>
    </row>
    <row r="957" spans="1:23" s="27" customFormat="1" ht="24.75" hidden="1" customHeight="1">
      <c r="A957" s="16">
        <v>363</v>
      </c>
      <c r="B957" s="7" t="s">
        <v>1251</v>
      </c>
      <c r="C957" s="40">
        <f t="shared" si="90"/>
        <v>57039.63</v>
      </c>
      <c r="D957" s="47">
        <f t="shared" ref="D957:D987" si="92">ROUND((F957+G957+H957+I957+J957+K957+M957+O957+Q957+S957+U957+W957)*0.0214,2)</f>
        <v>0</v>
      </c>
      <c r="E957" s="46">
        <v>57039.63</v>
      </c>
      <c r="F957" s="46">
        <v>0</v>
      </c>
      <c r="G957" s="46">
        <v>0</v>
      </c>
      <c r="H957" s="46">
        <v>0</v>
      </c>
      <c r="I957" s="46">
        <v>0</v>
      </c>
      <c r="J957" s="46">
        <v>0</v>
      </c>
      <c r="K957" s="46">
        <v>0</v>
      </c>
      <c r="L957" s="8">
        <v>0</v>
      </c>
      <c r="M957" s="46">
        <v>0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6">
        <v>0</v>
      </c>
    </row>
    <row r="958" spans="1:23" s="27" customFormat="1" ht="24.75" hidden="1" customHeight="1">
      <c r="A958" s="16">
        <v>364</v>
      </c>
      <c r="B958" s="7" t="s">
        <v>1292</v>
      </c>
      <c r="C958" s="40">
        <f t="shared" si="90"/>
        <v>48290.239999999998</v>
      </c>
      <c r="D958" s="47">
        <f t="shared" si="92"/>
        <v>0</v>
      </c>
      <c r="E958" s="46">
        <v>48290.239999999998</v>
      </c>
      <c r="F958" s="46">
        <v>0</v>
      </c>
      <c r="G958" s="46">
        <v>0</v>
      </c>
      <c r="H958" s="46">
        <v>0</v>
      </c>
      <c r="I958" s="46">
        <v>0</v>
      </c>
      <c r="J958" s="46">
        <v>0</v>
      </c>
      <c r="K958" s="46">
        <v>0</v>
      </c>
      <c r="L958" s="8">
        <v>0</v>
      </c>
      <c r="M958" s="46">
        <v>0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6">
        <v>0</v>
      </c>
    </row>
    <row r="959" spans="1:23" s="27" customFormat="1" ht="24.75" hidden="1" customHeight="1">
      <c r="A959" s="16">
        <v>365</v>
      </c>
      <c r="B959" s="7" t="s">
        <v>384</v>
      </c>
      <c r="C959" s="40">
        <f t="shared" si="90"/>
        <v>313825.28999999998</v>
      </c>
      <c r="D959" s="47">
        <f t="shared" si="92"/>
        <v>0</v>
      </c>
      <c r="E959" s="46">
        <v>313825.28999999998</v>
      </c>
      <c r="F959" s="46">
        <v>0</v>
      </c>
      <c r="G959" s="46">
        <v>0</v>
      </c>
      <c r="H959" s="46">
        <v>0</v>
      </c>
      <c r="I959" s="46">
        <v>0</v>
      </c>
      <c r="J959" s="46">
        <v>0</v>
      </c>
      <c r="K959" s="46">
        <v>0</v>
      </c>
      <c r="L959" s="8">
        <v>0</v>
      </c>
      <c r="M959" s="46">
        <v>0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6">
        <v>0</v>
      </c>
    </row>
    <row r="960" spans="1:23" s="27" customFormat="1" ht="24.75" hidden="1" customHeight="1">
      <c r="A960" s="16">
        <v>366</v>
      </c>
      <c r="B960" s="7" t="s">
        <v>385</v>
      </c>
      <c r="C960" s="40">
        <f t="shared" si="90"/>
        <v>161021.01</v>
      </c>
      <c r="D960" s="47">
        <f t="shared" si="92"/>
        <v>0</v>
      </c>
      <c r="E960" s="46">
        <v>161021.01</v>
      </c>
      <c r="F960" s="46">
        <v>0</v>
      </c>
      <c r="G960" s="46">
        <v>0</v>
      </c>
      <c r="H960" s="46">
        <v>0</v>
      </c>
      <c r="I960" s="46">
        <v>0</v>
      </c>
      <c r="J960" s="46">
        <v>0</v>
      </c>
      <c r="K960" s="46">
        <v>0</v>
      </c>
      <c r="L960" s="8">
        <v>0</v>
      </c>
      <c r="M960" s="46">
        <v>0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6">
        <v>0</v>
      </c>
    </row>
    <row r="961" spans="1:23" s="27" customFormat="1" ht="24.75" hidden="1" customHeight="1">
      <c r="A961" s="16">
        <v>367</v>
      </c>
      <c r="B961" s="7" t="s">
        <v>386</v>
      </c>
      <c r="C961" s="40">
        <f t="shared" si="90"/>
        <v>179391.91</v>
      </c>
      <c r="D961" s="47">
        <f t="shared" si="92"/>
        <v>0</v>
      </c>
      <c r="E961" s="46">
        <v>179391.91</v>
      </c>
      <c r="F961" s="46">
        <v>0</v>
      </c>
      <c r="G961" s="46">
        <v>0</v>
      </c>
      <c r="H961" s="46">
        <v>0</v>
      </c>
      <c r="I961" s="46">
        <v>0</v>
      </c>
      <c r="J961" s="46">
        <v>0</v>
      </c>
      <c r="K961" s="46">
        <v>0</v>
      </c>
      <c r="L961" s="8">
        <v>0</v>
      </c>
      <c r="M961" s="46">
        <v>0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6">
        <v>0</v>
      </c>
    </row>
    <row r="962" spans="1:23" s="27" customFormat="1" ht="24.75" hidden="1" customHeight="1">
      <c r="A962" s="16">
        <v>368</v>
      </c>
      <c r="B962" s="7" t="s">
        <v>419</v>
      </c>
      <c r="C962" s="40">
        <f t="shared" si="90"/>
        <v>243137.89</v>
      </c>
      <c r="D962" s="47">
        <f t="shared" si="92"/>
        <v>0</v>
      </c>
      <c r="E962" s="46">
        <v>243137.89</v>
      </c>
      <c r="F962" s="46">
        <v>0</v>
      </c>
      <c r="G962" s="46">
        <v>0</v>
      </c>
      <c r="H962" s="46">
        <v>0</v>
      </c>
      <c r="I962" s="46">
        <v>0</v>
      </c>
      <c r="J962" s="46">
        <v>0</v>
      </c>
      <c r="K962" s="46">
        <v>0</v>
      </c>
      <c r="L962" s="8">
        <v>0</v>
      </c>
      <c r="M962" s="46">
        <v>0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6">
        <v>0</v>
      </c>
    </row>
    <row r="963" spans="1:23" s="27" customFormat="1" ht="24.75" hidden="1" customHeight="1">
      <c r="A963" s="16">
        <v>369</v>
      </c>
      <c r="B963" s="7" t="s">
        <v>387</v>
      </c>
      <c r="C963" s="40">
        <f t="shared" ref="C963:C994" si="93">ROUND(SUM(D963+E963+F963+G963+H963+I963+J963+K963+M963+O963+Q963+S963+U963+W963),2)</f>
        <v>179059.57</v>
      </c>
      <c r="D963" s="47">
        <f t="shared" si="92"/>
        <v>0</v>
      </c>
      <c r="E963" s="46">
        <v>179059.57</v>
      </c>
      <c r="F963" s="46">
        <v>0</v>
      </c>
      <c r="G963" s="46">
        <v>0</v>
      </c>
      <c r="H963" s="46">
        <v>0</v>
      </c>
      <c r="I963" s="46">
        <v>0</v>
      </c>
      <c r="J963" s="46">
        <v>0</v>
      </c>
      <c r="K963" s="46">
        <v>0</v>
      </c>
      <c r="L963" s="8">
        <v>0</v>
      </c>
      <c r="M963" s="46">
        <v>0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6">
        <v>0</v>
      </c>
    </row>
    <row r="964" spans="1:23" s="27" customFormat="1" ht="24.75" hidden="1" customHeight="1">
      <c r="A964" s="16">
        <v>370</v>
      </c>
      <c r="B964" s="7" t="s">
        <v>1303</v>
      </c>
      <c r="C964" s="40">
        <f t="shared" si="93"/>
        <v>52252.82</v>
      </c>
      <c r="D964" s="47">
        <f t="shared" si="92"/>
        <v>0</v>
      </c>
      <c r="E964" s="46">
        <v>52252.82</v>
      </c>
      <c r="F964" s="46">
        <v>0</v>
      </c>
      <c r="G964" s="46">
        <v>0</v>
      </c>
      <c r="H964" s="46">
        <v>0</v>
      </c>
      <c r="I964" s="46">
        <v>0</v>
      </c>
      <c r="J964" s="46">
        <v>0</v>
      </c>
      <c r="K964" s="46">
        <v>0</v>
      </c>
      <c r="L964" s="8">
        <v>0</v>
      </c>
      <c r="M964" s="46">
        <v>0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6">
        <v>0</v>
      </c>
    </row>
    <row r="965" spans="1:23" s="27" customFormat="1" ht="24.75" hidden="1" customHeight="1">
      <c r="A965" s="16">
        <v>371</v>
      </c>
      <c r="B965" s="7" t="s">
        <v>1255</v>
      </c>
      <c r="C965" s="40">
        <f t="shared" si="93"/>
        <v>51824.28</v>
      </c>
      <c r="D965" s="47">
        <f t="shared" si="92"/>
        <v>0</v>
      </c>
      <c r="E965" s="46">
        <v>51824.28</v>
      </c>
      <c r="F965" s="46">
        <v>0</v>
      </c>
      <c r="G965" s="46">
        <v>0</v>
      </c>
      <c r="H965" s="46">
        <v>0</v>
      </c>
      <c r="I965" s="46">
        <v>0</v>
      </c>
      <c r="J965" s="46">
        <v>0</v>
      </c>
      <c r="K965" s="46">
        <v>0</v>
      </c>
      <c r="L965" s="8">
        <v>0</v>
      </c>
      <c r="M965" s="46">
        <v>0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6">
        <v>0</v>
      </c>
    </row>
    <row r="966" spans="1:23" s="27" customFormat="1" ht="24.75" hidden="1" customHeight="1">
      <c r="A966" s="16">
        <v>372</v>
      </c>
      <c r="B966" s="7" t="s">
        <v>1314</v>
      </c>
      <c r="C966" s="40">
        <f t="shared" si="93"/>
        <v>52268.09</v>
      </c>
      <c r="D966" s="47">
        <f t="shared" si="92"/>
        <v>0</v>
      </c>
      <c r="E966" s="46">
        <v>52268.09</v>
      </c>
      <c r="F966" s="46">
        <v>0</v>
      </c>
      <c r="G966" s="46">
        <v>0</v>
      </c>
      <c r="H966" s="46">
        <v>0</v>
      </c>
      <c r="I966" s="46">
        <v>0</v>
      </c>
      <c r="J966" s="46">
        <v>0</v>
      </c>
      <c r="K966" s="46">
        <v>0</v>
      </c>
      <c r="L966" s="8">
        <v>0</v>
      </c>
      <c r="M966" s="46">
        <v>0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6">
        <v>0</v>
      </c>
    </row>
    <row r="967" spans="1:23" s="27" customFormat="1" ht="24.75" hidden="1" customHeight="1">
      <c r="A967" s="16">
        <v>373</v>
      </c>
      <c r="B967" s="7" t="s">
        <v>1297</v>
      </c>
      <c r="C967" s="40">
        <f t="shared" si="93"/>
        <v>52423.07</v>
      </c>
      <c r="D967" s="47">
        <f t="shared" si="92"/>
        <v>0</v>
      </c>
      <c r="E967" s="46">
        <v>52423.07</v>
      </c>
      <c r="F967" s="46">
        <v>0</v>
      </c>
      <c r="G967" s="46">
        <v>0</v>
      </c>
      <c r="H967" s="46">
        <v>0</v>
      </c>
      <c r="I967" s="46">
        <v>0</v>
      </c>
      <c r="J967" s="46">
        <v>0</v>
      </c>
      <c r="K967" s="46">
        <v>0</v>
      </c>
      <c r="L967" s="8">
        <v>0</v>
      </c>
      <c r="M967" s="46">
        <v>0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6">
        <v>0</v>
      </c>
    </row>
    <row r="968" spans="1:23" s="27" customFormat="1" ht="24.75" hidden="1" customHeight="1">
      <c r="A968" s="16">
        <v>374</v>
      </c>
      <c r="B968" s="7" t="s">
        <v>1298</v>
      </c>
      <c r="C968" s="40">
        <f t="shared" si="93"/>
        <v>52342.05</v>
      </c>
      <c r="D968" s="47">
        <f t="shared" si="92"/>
        <v>0</v>
      </c>
      <c r="E968" s="46">
        <v>52342.05</v>
      </c>
      <c r="F968" s="46">
        <v>0</v>
      </c>
      <c r="G968" s="46">
        <v>0</v>
      </c>
      <c r="H968" s="46">
        <v>0</v>
      </c>
      <c r="I968" s="46">
        <v>0</v>
      </c>
      <c r="J968" s="46">
        <v>0</v>
      </c>
      <c r="K968" s="46">
        <v>0</v>
      </c>
      <c r="L968" s="8">
        <v>0</v>
      </c>
      <c r="M968" s="46">
        <v>0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6">
        <v>0</v>
      </c>
    </row>
    <row r="969" spans="1:23" s="27" customFormat="1" ht="24.75" hidden="1" customHeight="1">
      <c r="A969" s="16">
        <v>375</v>
      </c>
      <c r="B969" s="7" t="s">
        <v>1296</v>
      </c>
      <c r="C969" s="40">
        <f t="shared" si="93"/>
        <v>52264.56</v>
      </c>
      <c r="D969" s="47">
        <f t="shared" si="92"/>
        <v>0</v>
      </c>
      <c r="E969" s="46">
        <v>52264.56</v>
      </c>
      <c r="F969" s="46">
        <v>0</v>
      </c>
      <c r="G969" s="46">
        <v>0</v>
      </c>
      <c r="H969" s="46">
        <v>0</v>
      </c>
      <c r="I969" s="46">
        <v>0</v>
      </c>
      <c r="J969" s="46">
        <v>0</v>
      </c>
      <c r="K969" s="46">
        <v>0</v>
      </c>
      <c r="L969" s="8">
        <v>0</v>
      </c>
      <c r="M969" s="46">
        <v>0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6">
        <v>0</v>
      </c>
    </row>
    <row r="970" spans="1:23" s="27" customFormat="1" ht="24.75" hidden="1" customHeight="1">
      <c r="A970" s="16">
        <v>376</v>
      </c>
      <c r="B970" s="7" t="s">
        <v>388</v>
      </c>
      <c r="C970" s="40">
        <f t="shared" si="93"/>
        <v>234762.18</v>
      </c>
      <c r="D970" s="47">
        <f t="shared" si="92"/>
        <v>0</v>
      </c>
      <c r="E970" s="46">
        <v>234762.18</v>
      </c>
      <c r="F970" s="46">
        <v>0</v>
      </c>
      <c r="G970" s="46">
        <v>0</v>
      </c>
      <c r="H970" s="46">
        <v>0</v>
      </c>
      <c r="I970" s="46">
        <v>0</v>
      </c>
      <c r="J970" s="46">
        <v>0</v>
      </c>
      <c r="K970" s="46">
        <v>0</v>
      </c>
      <c r="L970" s="8">
        <v>0</v>
      </c>
      <c r="M970" s="46">
        <v>0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6">
        <v>0</v>
      </c>
    </row>
    <row r="971" spans="1:23" s="27" customFormat="1" ht="24.75" hidden="1" customHeight="1">
      <c r="A971" s="16">
        <v>377</v>
      </c>
      <c r="B971" s="7" t="s">
        <v>389</v>
      </c>
      <c r="C971" s="40">
        <f t="shared" si="93"/>
        <v>235664.88</v>
      </c>
      <c r="D971" s="47">
        <f t="shared" si="92"/>
        <v>0</v>
      </c>
      <c r="E971" s="46">
        <v>235664.88</v>
      </c>
      <c r="F971" s="46">
        <v>0</v>
      </c>
      <c r="G971" s="46">
        <v>0</v>
      </c>
      <c r="H971" s="46">
        <v>0</v>
      </c>
      <c r="I971" s="46">
        <v>0</v>
      </c>
      <c r="J971" s="46">
        <v>0</v>
      </c>
      <c r="K971" s="46">
        <v>0</v>
      </c>
      <c r="L971" s="8">
        <v>0</v>
      </c>
      <c r="M971" s="46">
        <v>0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6">
        <v>0</v>
      </c>
    </row>
    <row r="972" spans="1:23" s="27" customFormat="1" ht="24.75" hidden="1" customHeight="1">
      <c r="A972" s="16">
        <v>378</v>
      </c>
      <c r="B972" s="7" t="s">
        <v>390</v>
      </c>
      <c r="C972" s="40">
        <f t="shared" si="93"/>
        <v>223853.67</v>
      </c>
      <c r="D972" s="47">
        <f t="shared" si="92"/>
        <v>0</v>
      </c>
      <c r="E972" s="46">
        <v>223853.67</v>
      </c>
      <c r="F972" s="46">
        <v>0</v>
      </c>
      <c r="G972" s="46">
        <v>0</v>
      </c>
      <c r="H972" s="46">
        <v>0</v>
      </c>
      <c r="I972" s="46">
        <v>0</v>
      </c>
      <c r="J972" s="46">
        <v>0</v>
      </c>
      <c r="K972" s="46">
        <v>0</v>
      </c>
      <c r="L972" s="8">
        <v>0</v>
      </c>
      <c r="M972" s="46">
        <v>0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6">
        <v>0</v>
      </c>
    </row>
    <row r="973" spans="1:23" s="27" customFormat="1" ht="24.75" hidden="1" customHeight="1">
      <c r="A973" s="16">
        <v>379</v>
      </c>
      <c r="B973" s="7" t="s">
        <v>1316</v>
      </c>
      <c r="C973" s="40">
        <f t="shared" si="93"/>
        <v>50002.07</v>
      </c>
      <c r="D973" s="47">
        <f t="shared" si="92"/>
        <v>0</v>
      </c>
      <c r="E973" s="46">
        <v>50002.07</v>
      </c>
      <c r="F973" s="46">
        <v>0</v>
      </c>
      <c r="G973" s="46">
        <v>0</v>
      </c>
      <c r="H973" s="46">
        <v>0</v>
      </c>
      <c r="I973" s="46">
        <v>0</v>
      </c>
      <c r="J973" s="46">
        <v>0</v>
      </c>
      <c r="K973" s="46">
        <v>0</v>
      </c>
      <c r="L973" s="8">
        <v>0</v>
      </c>
      <c r="M973" s="46">
        <v>0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6">
        <v>0</v>
      </c>
    </row>
    <row r="974" spans="1:23" s="27" customFormat="1" ht="24.75" hidden="1" customHeight="1">
      <c r="A974" s="16">
        <v>380</v>
      </c>
      <c r="B974" s="7" t="s">
        <v>1260</v>
      </c>
      <c r="C974" s="40">
        <f t="shared" si="93"/>
        <v>54090.29</v>
      </c>
      <c r="D974" s="47">
        <f t="shared" si="92"/>
        <v>0</v>
      </c>
      <c r="E974" s="46">
        <v>54090.29</v>
      </c>
      <c r="F974" s="46">
        <v>0</v>
      </c>
      <c r="G974" s="46">
        <v>0</v>
      </c>
      <c r="H974" s="46">
        <v>0</v>
      </c>
      <c r="I974" s="46">
        <v>0</v>
      </c>
      <c r="J974" s="46">
        <v>0</v>
      </c>
      <c r="K974" s="46">
        <v>0</v>
      </c>
      <c r="L974" s="8">
        <v>0</v>
      </c>
      <c r="M974" s="46">
        <v>0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6">
        <v>0</v>
      </c>
    </row>
    <row r="975" spans="1:23" s="27" customFormat="1" ht="24.75" hidden="1" customHeight="1">
      <c r="A975" s="16">
        <v>381</v>
      </c>
      <c r="B975" s="7" t="s">
        <v>391</v>
      </c>
      <c r="C975" s="40">
        <f t="shared" si="93"/>
        <v>2154912.79</v>
      </c>
      <c r="D975" s="47">
        <v>30552.1</v>
      </c>
      <c r="E975" s="46">
        <v>195566.12</v>
      </c>
      <c r="F975" s="46">
        <v>1047945.77</v>
      </c>
      <c r="G975" s="46">
        <v>880848.8</v>
      </c>
      <c r="H975" s="46">
        <v>0</v>
      </c>
      <c r="I975" s="46">
        <v>0</v>
      </c>
      <c r="J975" s="46">
        <v>0</v>
      </c>
      <c r="K975" s="46">
        <v>0</v>
      </c>
      <c r="L975" s="8">
        <v>0</v>
      </c>
      <c r="M975" s="46">
        <v>0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6">
        <v>0</v>
      </c>
    </row>
    <row r="976" spans="1:23" s="27" customFormat="1" ht="24.75" hidden="1" customHeight="1">
      <c r="A976" s="16">
        <v>382</v>
      </c>
      <c r="B976" s="7" t="s">
        <v>392</v>
      </c>
      <c r="C976" s="40">
        <f t="shared" si="93"/>
        <v>3632984.75</v>
      </c>
      <c r="D976" s="47">
        <f t="shared" si="92"/>
        <v>72388.490000000005</v>
      </c>
      <c r="E976" s="46">
        <v>177956.39</v>
      </c>
      <c r="F976" s="46">
        <v>0</v>
      </c>
      <c r="G976" s="46">
        <v>3382639.87</v>
      </c>
      <c r="H976" s="46">
        <v>0</v>
      </c>
      <c r="I976" s="46">
        <v>0</v>
      </c>
      <c r="J976" s="46">
        <v>0</v>
      </c>
      <c r="K976" s="46">
        <v>0</v>
      </c>
      <c r="L976" s="8">
        <v>0</v>
      </c>
      <c r="M976" s="46">
        <v>0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6">
        <v>0</v>
      </c>
    </row>
    <row r="977" spans="1:23" s="27" customFormat="1" ht="24.75" hidden="1" customHeight="1">
      <c r="A977" s="16">
        <v>383</v>
      </c>
      <c r="B977" s="7" t="s">
        <v>393</v>
      </c>
      <c r="C977" s="40">
        <f t="shared" si="93"/>
        <v>619693.9</v>
      </c>
      <c r="D977" s="47">
        <v>7497.2</v>
      </c>
      <c r="E977" s="46">
        <v>138888.35999999999</v>
      </c>
      <c r="F977" s="46">
        <v>0</v>
      </c>
      <c r="G977" s="46">
        <v>473308.34</v>
      </c>
      <c r="H977" s="46">
        <v>0</v>
      </c>
      <c r="I977" s="46">
        <v>0</v>
      </c>
      <c r="J977" s="46">
        <v>0</v>
      </c>
      <c r="K977" s="46">
        <v>0</v>
      </c>
      <c r="L977" s="8">
        <v>0</v>
      </c>
      <c r="M977" s="46">
        <v>0</v>
      </c>
      <c r="N977" s="46">
        <v>0</v>
      </c>
      <c r="O977" s="46">
        <v>0</v>
      </c>
      <c r="P977" s="46">
        <v>0</v>
      </c>
      <c r="Q977" s="46">
        <v>0</v>
      </c>
      <c r="R977" s="46">
        <v>0</v>
      </c>
      <c r="S977" s="46">
        <v>0</v>
      </c>
      <c r="T977" s="46">
        <v>0</v>
      </c>
      <c r="U977" s="46">
        <v>0</v>
      </c>
      <c r="V977" s="46">
        <v>0</v>
      </c>
      <c r="W977" s="46">
        <v>0</v>
      </c>
    </row>
    <row r="978" spans="1:23" s="27" customFormat="1" ht="24.75" hidden="1" customHeight="1">
      <c r="A978" s="16">
        <v>384</v>
      </c>
      <c r="B978" s="7" t="s">
        <v>1261</v>
      </c>
      <c r="C978" s="40">
        <f t="shared" si="93"/>
        <v>49935.15</v>
      </c>
      <c r="D978" s="47">
        <f t="shared" si="92"/>
        <v>0</v>
      </c>
      <c r="E978" s="46">
        <v>49935.15</v>
      </c>
      <c r="F978" s="46">
        <v>0</v>
      </c>
      <c r="G978" s="46">
        <v>0</v>
      </c>
      <c r="H978" s="46">
        <v>0</v>
      </c>
      <c r="I978" s="46">
        <v>0</v>
      </c>
      <c r="J978" s="46">
        <v>0</v>
      </c>
      <c r="K978" s="46">
        <v>0</v>
      </c>
      <c r="L978" s="8">
        <v>0</v>
      </c>
      <c r="M978" s="46">
        <v>0</v>
      </c>
      <c r="N978" s="46">
        <v>0</v>
      </c>
      <c r="O978" s="46">
        <v>0</v>
      </c>
      <c r="P978" s="46">
        <v>0</v>
      </c>
      <c r="Q978" s="46">
        <v>0</v>
      </c>
      <c r="R978" s="46">
        <v>0</v>
      </c>
      <c r="S978" s="46">
        <v>0</v>
      </c>
      <c r="T978" s="46">
        <v>0</v>
      </c>
      <c r="U978" s="46">
        <v>0</v>
      </c>
      <c r="V978" s="46">
        <v>0</v>
      </c>
      <c r="W978" s="46">
        <v>0</v>
      </c>
    </row>
    <row r="979" spans="1:23" s="27" customFormat="1" ht="24.75" hidden="1" customHeight="1">
      <c r="A979" s="16">
        <v>385</v>
      </c>
      <c r="B979" s="109" t="s">
        <v>1408</v>
      </c>
      <c r="C979" s="40">
        <f t="shared" si="93"/>
        <v>121792.52</v>
      </c>
      <c r="D979" s="47">
        <f t="shared" si="92"/>
        <v>0</v>
      </c>
      <c r="E979" s="46">
        <v>121792.52</v>
      </c>
      <c r="F979" s="46">
        <v>0</v>
      </c>
      <c r="G979" s="46">
        <v>0</v>
      </c>
      <c r="H979" s="46">
        <v>0</v>
      </c>
      <c r="I979" s="46">
        <v>0</v>
      </c>
      <c r="J979" s="46">
        <v>0</v>
      </c>
      <c r="K979" s="46">
        <v>0</v>
      </c>
      <c r="L979" s="8">
        <v>0</v>
      </c>
      <c r="M979" s="46">
        <v>0</v>
      </c>
      <c r="N979" s="46">
        <v>0</v>
      </c>
      <c r="O979" s="46">
        <v>0</v>
      </c>
      <c r="P979" s="46">
        <v>0</v>
      </c>
      <c r="Q979" s="46">
        <v>0</v>
      </c>
      <c r="R979" s="46">
        <v>0</v>
      </c>
      <c r="S979" s="46">
        <v>0</v>
      </c>
      <c r="T979" s="46">
        <v>0</v>
      </c>
      <c r="U979" s="46">
        <v>0</v>
      </c>
      <c r="V979" s="46">
        <v>0</v>
      </c>
      <c r="W979" s="46">
        <v>0</v>
      </c>
    </row>
    <row r="980" spans="1:23" s="27" customFormat="1" ht="24.75" hidden="1" customHeight="1">
      <c r="A980" s="16">
        <v>386</v>
      </c>
      <c r="B980" s="109" t="s">
        <v>1409</v>
      </c>
      <c r="C980" s="40">
        <f t="shared" si="93"/>
        <v>126991.6</v>
      </c>
      <c r="D980" s="47">
        <f t="shared" si="92"/>
        <v>0</v>
      </c>
      <c r="E980" s="46">
        <v>126991.6</v>
      </c>
      <c r="F980" s="46">
        <v>0</v>
      </c>
      <c r="G980" s="46">
        <v>0</v>
      </c>
      <c r="H980" s="46">
        <v>0</v>
      </c>
      <c r="I980" s="46">
        <v>0</v>
      </c>
      <c r="J980" s="46">
        <v>0</v>
      </c>
      <c r="K980" s="46">
        <v>0</v>
      </c>
      <c r="L980" s="8">
        <v>0</v>
      </c>
      <c r="M980" s="46">
        <v>0</v>
      </c>
      <c r="N980" s="46">
        <v>0</v>
      </c>
      <c r="O980" s="46">
        <v>0</v>
      </c>
      <c r="P980" s="46">
        <v>0</v>
      </c>
      <c r="Q980" s="46">
        <v>0</v>
      </c>
      <c r="R980" s="46">
        <v>0</v>
      </c>
      <c r="S980" s="46">
        <v>0</v>
      </c>
      <c r="T980" s="46">
        <v>0</v>
      </c>
      <c r="U980" s="46">
        <v>0</v>
      </c>
      <c r="V980" s="46">
        <v>0</v>
      </c>
      <c r="W980" s="46">
        <v>0</v>
      </c>
    </row>
    <row r="981" spans="1:23" s="27" customFormat="1" ht="24.75" hidden="1" customHeight="1">
      <c r="A981" s="16">
        <v>387</v>
      </c>
      <c r="B981" s="7" t="s">
        <v>394</v>
      </c>
      <c r="C981" s="40">
        <f t="shared" si="93"/>
        <v>84042.66</v>
      </c>
      <c r="D981" s="47">
        <f t="shared" si="92"/>
        <v>0</v>
      </c>
      <c r="E981" s="46">
        <v>84042.66</v>
      </c>
      <c r="F981" s="46">
        <v>0</v>
      </c>
      <c r="G981" s="46">
        <v>0</v>
      </c>
      <c r="H981" s="46">
        <v>0</v>
      </c>
      <c r="I981" s="46">
        <v>0</v>
      </c>
      <c r="J981" s="46">
        <v>0</v>
      </c>
      <c r="K981" s="46">
        <v>0</v>
      </c>
      <c r="L981" s="8">
        <v>0</v>
      </c>
      <c r="M981" s="46">
        <v>0</v>
      </c>
      <c r="N981" s="46">
        <v>0</v>
      </c>
      <c r="O981" s="46">
        <v>0</v>
      </c>
      <c r="P981" s="46">
        <v>0</v>
      </c>
      <c r="Q981" s="46">
        <v>0</v>
      </c>
      <c r="R981" s="46">
        <v>0</v>
      </c>
      <c r="S981" s="46">
        <v>0</v>
      </c>
      <c r="T981" s="46">
        <v>0</v>
      </c>
      <c r="U981" s="46">
        <v>0</v>
      </c>
      <c r="V981" s="46">
        <v>0</v>
      </c>
      <c r="W981" s="46">
        <v>0</v>
      </c>
    </row>
    <row r="982" spans="1:23" s="27" customFormat="1" ht="24.75" hidden="1" customHeight="1">
      <c r="A982" s="16">
        <v>388</v>
      </c>
      <c r="B982" s="7" t="s">
        <v>395</v>
      </c>
      <c r="C982" s="40">
        <f t="shared" si="93"/>
        <v>99155.79</v>
      </c>
      <c r="D982" s="47">
        <f t="shared" si="92"/>
        <v>0</v>
      </c>
      <c r="E982" s="46">
        <v>99155.79</v>
      </c>
      <c r="F982" s="46">
        <v>0</v>
      </c>
      <c r="G982" s="46">
        <v>0</v>
      </c>
      <c r="H982" s="46">
        <v>0</v>
      </c>
      <c r="I982" s="46">
        <v>0</v>
      </c>
      <c r="J982" s="46">
        <v>0</v>
      </c>
      <c r="K982" s="46">
        <v>0</v>
      </c>
      <c r="L982" s="8">
        <v>0</v>
      </c>
      <c r="M982" s="46">
        <v>0</v>
      </c>
      <c r="N982" s="46">
        <v>0</v>
      </c>
      <c r="O982" s="46">
        <v>0</v>
      </c>
      <c r="P982" s="46">
        <v>0</v>
      </c>
      <c r="Q982" s="46">
        <v>0</v>
      </c>
      <c r="R982" s="46">
        <v>0</v>
      </c>
      <c r="S982" s="46">
        <v>0</v>
      </c>
      <c r="T982" s="46">
        <v>0</v>
      </c>
      <c r="U982" s="46">
        <v>0</v>
      </c>
      <c r="V982" s="46">
        <v>0</v>
      </c>
      <c r="W982" s="46">
        <v>0</v>
      </c>
    </row>
    <row r="983" spans="1:23" s="27" customFormat="1" ht="24.75" hidden="1" customHeight="1">
      <c r="A983" s="16">
        <v>389</v>
      </c>
      <c r="B983" s="7" t="s">
        <v>396</v>
      </c>
      <c r="C983" s="40">
        <f t="shared" si="93"/>
        <v>60513.41</v>
      </c>
      <c r="D983" s="47">
        <f t="shared" si="92"/>
        <v>0</v>
      </c>
      <c r="E983" s="46">
        <v>60513.41</v>
      </c>
      <c r="F983" s="46">
        <v>0</v>
      </c>
      <c r="G983" s="46">
        <v>0</v>
      </c>
      <c r="H983" s="46">
        <v>0</v>
      </c>
      <c r="I983" s="46">
        <v>0</v>
      </c>
      <c r="J983" s="46">
        <v>0</v>
      </c>
      <c r="K983" s="46">
        <v>0</v>
      </c>
      <c r="L983" s="8">
        <v>0</v>
      </c>
      <c r="M983" s="46">
        <v>0</v>
      </c>
      <c r="N983" s="46">
        <v>0</v>
      </c>
      <c r="O983" s="46">
        <v>0</v>
      </c>
      <c r="P983" s="46">
        <v>0</v>
      </c>
      <c r="Q983" s="46">
        <v>0</v>
      </c>
      <c r="R983" s="46">
        <v>0</v>
      </c>
      <c r="S983" s="46">
        <v>0</v>
      </c>
      <c r="T983" s="46">
        <v>0</v>
      </c>
      <c r="U983" s="46">
        <v>0</v>
      </c>
      <c r="V983" s="46">
        <v>0</v>
      </c>
      <c r="W983" s="46">
        <v>0</v>
      </c>
    </row>
    <row r="984" spans="1:23" s="27" customFormat="1" ht="24.75" hidden="1" customHeight="1">
      <c r="A984" s="16">
        <v>390</v>
      </c>
      <c r="B984" s="7" t="s">
        <v>397</v>
      </c>
      <c r="C984" s="40">
        <f t="shared" si="93"/>
        <v>256874.7</v>
      </c>
      <c r="D984" s="47">
        <f t="shared" si="92"/>
        <v>0</v>
      </c>
      <c r="E984" s="46">
        <v>256874.7</v>
      </c>
      <c r="F984" s="46">
        <v>0</v>
      </c>
      <c r="G984" s="46">
        <v>0</v>
      </c>
      <c r="H984" s="46">
        <v>0</v>
      </c>
      <c r="I984" s="46">
        <v>0</v>
      </c>
      <c r="J984" s="46">
        <v>0</v>
      </c>
      <c r="K984" s="46">
        <v>0</v>
      </c>
      <c r="L984" s="8">
        <v>0</v>
      </c>
      <c r="M984" s="46">
        <v>0</v>
      </c>
      <c r="N984" s="46">
        <v>0</v>
      </c>
      <c r="O984" s="46">
        <v>0</v>
      </c>
      <c r="P984" s="46">
        <v>0</v>
      </c>
      <c r="Q984" s="46">
        <v>0</v>
      </c>
      <c r="R984" s="46">
        <v>0</v>
      </c>
      <c r="S984" s="46">
        <v>0</v>
      </c>
      <c r="T984" s="46">
        <v>0</v>
      </c>
      <c r="U984" s="46">
        <v>0</v>
      </c>
      <c r="V984" s="46">
        <v>0</v>
      </c>
      <c r="W984" s="46">
        <v>0</v>
      </c>
    </row>
    <row r="985" spans="1:23" s="27" customFormat="1" ht="24.75" hidden="1" customHeight="1">
      <c r="A985" s="16">
        <v>391</v>
      </c>
      <c r="B985" s="109" t="s">
        <v>1410</v>
      </c>
      <c r="C985" s="40">
        <f t="shared" si="93"/>
        <v>156446.76</v>
      </c>
      <c r="D985" s="47">
        <f t="shared" si="92"/>
        <v>0</v>
      </c>
      <c r="E985" s="46">
        <v>156446.76</v>
      </c>
      <c r="F985" s="46">
        <v>0</v>
      </c>
      <c r="G985" s="46">
        <v>0</v>
      </c>
      <c r="H985" s="46">
        <v>0</v>
      </c>
      <c r="I985" s="46">
        <v>0</v>
      </c>
      <c r="J985" s="46">
        <v>0</v>
      </c>
      <c r="K985" s="46">
        <v>0</v>
      </c>
      <c r="L985" s="8">
        <v>0</v>
      </c>
      <c r="M985" s="46">
        <v>0</v>
      </c>
      <c r="N985" s="46">
        <v>0</v>
      </c>
      <c r="O985" s="46">
        <v>0</v>
      </c>
      <c r="P985" s="46">
        <v>0</v>
      </c>
      <c r="Q985" s="46">
        <v>0</v>
      </c>
      <c r="R985" s="46">
        <v>0</v>
      </c>
      <c r="S985" s="46">
        <v>0</v>
      </c>
      <c r="T985" s="46">
        <v>0</v>
      </c>
      <c r="U985" s="46">
        <v>0</v>
      </c>
      <c r="V985" s="46">
        <v>0</v>
      </c>
      <c r="W985" s="46">
        <v>0</v>
      </c>
    </row>
    <row r="986" spans="1:23" s="27" customFormat="1" ht="24.75" hidden="1" customHeight="1">
      <c r="A986" s="16">
        <v>392</v>
      </c>
      <c r="B986" s="7" t="s">
        <v>398</v>
      </c>
      <c r="C986" s="40">
        <f t="shared" si="93"/>
        <v>148828.10999999999</v>
      </c>
      <c r="D986" s="47">
        <f t="shared" si="92"/>
        <v>0</v>
      </c>
      <c r="E986" s="46">
        <v>148828.10999999999</v>
      </c>
      <c r="F986" s="46">
        <v>0</v>
      </c>
      <c r="G986" s="46">
        <v>0</v>
      </c>
      <c r="H986" s="46">
        <v>0</v>
      </c>
      <c r="I986" s="46">
        <v>0</v>
      </c>
      <c r="J986" s="46">
        <v>0</v>
      </c>
      <c r="K986" s="46">
        <v>0</v>
      </c>
      <c r="L986" s="8">
        <v>0</v>
      </c>
      <c r="M986" s="46">
        <v>0</v>
      </c>
      <c r="N986" s="46">
        <v>0</v>
      </c>
      <c r="O986" s="46">
        <v>0</v>
      </c>
      <c r="P986" s="46">
        <v>0</v>
      </c>
      <c r="Q986" s="46">
        <v>0</v>
      </c>
      <c r="R986" s="46">
        <v>0</v>
      </c>
      <c r="S986" s="46">
        <v>0</v>
      </c>
      <c r="T986" s="46">
        <v>0</v>
      </c>
      <c r="U986" s="46">
        <v>0</v>
      </c>
      <c r="V986" s="46">
        <v>0</v>
      </c>
      <c r="W986" s="46">
        <v>0</v>
      </c>
    </row>
    <row r="987" spans="1:23" s="27" customFormat="1" ht="24.75" hidden="1" customHeight="1">
      <c r="A987" s="16">
        <v>393</v>
      </c>
      <c r="B987" s="7" t="s">
        <v>1282</v>
      </c>
      <c r="C987" s="40">
        <f t="shared" si="93"/>
        <v>55525.04</v>
      </c>
      <c r="D987" s="47">
        <f t="shared" si="92"/>
        <v>0</v>
      </c>
      <c r="E987" s="46">
        <v>55525.04</v>
      </c>
      <c r="F987" s="46">
        <v>0</v>
      </c>
      <c r="G987" s="46">
        <v>0</v>
      </c>
      <c r="H987" s="46">
        <v>0</v>
      </c>
      <c r="I987" s="46">
        <v>0</v>
      </c>
      <c r="J987" s="46">
        <v>0</v>
      </c>
      <c r="K987" s="46">
        <v>0</v>
      </c>
      <c r="L987" s="8">
        <v>0</v>
      </c>
      <c r="M987" s="46">
        <v>0</v>
      </c>
      <c r="N987" s="46">
        <v>0</v>
      </c>
      <c r="O987" s="46">
        <v>0</v>
      </c>
      <c r="P987" s="46">
        <v>0</v>
      </c>
      <c r="Q987" s="46">
        <v>0</v>
      </c>
      <c r="R987" s="46">
        <v>0</v>
      </c>
      <c r="S987" s="46">
        <v>0</v>
      </c>
      <c r="T987" s="46">
        <v>0</v>
      </c>
      <c r="U987" s="46">
        <v>0</v>
      </c>
      <c r="V987" s="46">
        <v>0</v>
      </c>
      <c r="W987" s="46">
        <v>0</v>
      </c>
    </row>
    <row r="988" spans="1:23" s="27" customFormat="1" ht="24.75" hidden="1" customHeight="1">
      <c r="A988" s="16">
        <v>394</v>
      </c>
      <c r="B988" s="7" t="s">
        <v>1472</v>
      </c>
      <c r="C988" s="40">
        <f t="shared" si="93"/>
        <v>5576708.9800000004</v>
      </c>
      <c r="D988" s="47">
        <v>0</v>
      </c>
      <c r="E988" s="46">
        <v>0</v>
      </c>
      <c r="F988" s="46">
        <v>1176708.98</v>
      </c>
      <c r="G988" s="46">
        <v>0</v>
      </c>
      <c r="H988" s="46">
        <v>0</v>
      </c>
      <c r="I988" s="46">
        <v>0</v>
      </c>
      <c r="J988" s="46">
        <v>0</v>
      </c>
      <c r="K988" s="46">
        <v>0</v>
      </c>
      <c r="L988" s="8">
        <v>2</v>
      </c>
      <c r="M988" s="46">
        <v>4400000</v>
      </c>
      <c r="N988" s="46">
        <v>0</v>
      </c>
      <c r="O988" s="46">
        <v>0</v>
      </c>
      <c r="P988" s="46">
        <v>0</v>
      </c>
      <c r="Q988" s="46">
        <v>0</v>
      </c>
      <c r="R988" s="46">
        <v>0</v>
      </c>
      <c r="S988" s="46">
        <v>0</v>
      </c>
      <c r="T988" s="46">
        <v>0</v>
      </c>
      <c r="U988" s="46">
        <v>0</v>
      </c>
      <c r="V988" s="46">
        <v>0</v>
      </c>
      <c r="W988" s="46">
        <v>0</v>
      </c>
    </row>
    <row r="989" spans="1:23" s="27" customFormat="1" ht="24.75" hidden="1" customHeight="1">
      <c r="A989" s="16">
        <v>395</v>
      </c>
      <c r="B989" s="7" t="s">
        <v>1305</v>
      </c>
      <c r="C989" s="40">
        <f t="shared" si="93"/>
        <v>50556.25</v>
      </c>
      <c r="D989" s="47">
        <f>ROUND((F989+G989+H989+I989+J989+K989+M989+O989+Q989+S989+U989+W989)*0.0214,2)</f>
        <v>0</v>
      </c>
      <c r="E989" s="46">
        <v>50556.25</v>
      </c>
      <c r="F989" s="46">
        <v>0</v>
      </c>
      <c r="G989" s="46">
        <v>0</v>
      </c>
      <c r="H989" s="46">
        <v>0</v>
      </c>
      <c r="I989" s="46">
        <v>0</v>
      </c>
      <c r="J989" s="46">
        <v>0</v>
      </c>
      <c r="K989" s="46">
        <v>0</v>
      </c>
      <c r="L989" s="8">
        <v>0</v>
      </c>
      <c r="M989" s="46">
        <v>0</v>
      </c>
      <c r="N989" s="46">
        <v>0</v>
      </c>
      <c r="O989" s="46">
        <v>0</v>
      </c>
      <c r="P989" s="46">
        <v>0</v>
      </c>
      <c r="Q989" s="46">
        <v>0</v>
      </c>
      <c r="R989" s="46">
        <v>0</v>
      </c>
      <c r="S989" s="46">
        <v>0</v>
      </c>
      <c r="T989" s="46">
        <v>0</v>
      </c>
      <c r="U989" s="46">
        <v>0</v>
      </c>
      <c r="V989" s="46">
        <v>0</v>
      </c>
      <c r="W989" s="46">
        <v>0</v>
      </c>
    </row>
    <row r="990" spans="1:23" s="27" customFormat="1" ht="24.75" hidden="1" customHeight="1">
      <c r="A990" s="16">
        <v>396</v>
      </c>
      <c r="B990" s="7" t="s">
        <v>1302</v>
      </c>
      <c r="C990" s="40">
        <f t="shared" si="93"/>
        <v>52167.11</v>
      </c>
      <c r="D990" s="47">
        <f>ROUND((F990+G990+H990+I990+J990+K990+M990+O990+Q990+S990+U990+W990)*0.0214,2)</f>
        <v>0</v>
      </c>
      <c r="E990" s="46">
        <v>52167.11</v>
      </c>
      <c r="F990" s="46">
        <v>0</v>
      </c>
      <c r="G990" s="46">
        <v>0</v>
      </c>
      <c r="H990" s="46">
        <v>0</v>
      </c>
      <c r="I990" s="46">
        <v>0</v>
      </c>
      <c r="J990" s="46">
        <v>0</v>
      </c>
      <c r="K990" s="46">
        <v>0</v>
      </c>
      <c r="L990" s="8">
        <v>0</v>
      </c>
      <c r="M990" s="46">
        <v>0</v>
      </c>
      <c r="N990" s="46">
        <v>0</v>
      </c>
      <c r="O990" s="46">
        <v>0</v>
      </c>
      <c r="P990" s="46">
        <v>0</v>
      </c>
      <c r="Q990" s="46">
        <v>0</v>
      </c>
      <c r="R990" s="46">
        <v>0</v>
      </c>
      <c r="S990" s="46">
        <v>0</v>
      </c>
      <c r="T990" s="46">
        <v>0</v>
      </c>
      <c r="U990" s="46">
        <v>0</v>
      </c>
      <c r="V990" s="46">
        <v>0</v>
      </c>
      <c r="W990" s="46">
        <v>0</v>
      </c>
    </row>
    <row r="991" spans="1:23" s="27" customFormat="1" ht="24.75" hidden="1" customHeight="1">
      <c r="A991" s="16">
        <v>397</v>
      </c>
      <c r="B991" s="7" t="s">
        <v>1288</v>
      </c>
      <c r="C991" s="40">
        <f t="shared" si="93"/>
        <v>52211.73</v>
      </c>
      <c r="D991" s="47">
        <f>ROUND((F991+G991+H991+I991+J991+K991+M991+O991+Q991+S991+U991+W991)*0.0214,2)</f>
        <v>0</v>
      </c>
      <c r="E991" s="46">
        <v>52211.73</v>
      </c>
      <c r="F991" s="46">
        <v>0</v>
      </c>
      <c r="G991" s="46">
        <v>0</v>
      </c>
      <c r="H991" s="46">
        <v>0</v>
      </c>
      <c r="I991" s="46">
        <v>0</v>
      </c>
      <c r="J991" s="46">
        <v>0</v>
      </c>
      <c r="K991" s="46">
        <v>0</v>
      </c>
      <c r="L991" s="8">
        <v>0</v>
      </c>
      <c r="M991" s="46">
        <v>0</v>
      </c>
      <c r="N991" s="46">
        <v>0</v>
      </c>
      <c r="O991" s="46">
        <v>0</v>
      </c>
      <c r="P991" s="46">
        <v>0</v>
      </c>
      <c r="Q991" s="46">
        <v>0</v>
      </c>
      <c r="R991" s="46">
        <v>0</v>
      </c>
      <c r="S991" s="46">
        <v>0</v>
      </c>
      <c r="T991" s="46">
        <v>0</v>
      </c>
      <c r="U991" s="46">
        <v>0</v>
      </c>
      <c r="V991" s="46">
        <v>0</v>
      </c>
      <c r="W991" s="46">
        <v>0</v>
      </c>
    </row>
    <row r="992" spans="1:23" s="27" customFormat="1" ht="24.75" hidden="1" customHeight="1">
      <c r="A992" s="16">
        <v>398</v>
      </c>
      <c r="B992" s="7" t="s">
        <v>1453</v>
      </c>
      <c r="C992" s="40">
        <f t="shared" si="93"/>
        <v>2247456.2400000002</v>
      </c>
      <c r="D992" s="47">
        <v>46067.4</v>
      </c>
      <c r="E992" s="46">
        <v>48316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8">
        <v>0</v>
      </c>
      <c r="M992" s="46">
        <v>0</v>
      </c>
      <c r="N992" s="46">
        <v>931.1</v>
      </c>
      <c r="O992" s="46">
        <v>2153072.84</v>
      </c>
      <c r="P992" s="46">
        <v>0</v>
      </c>
      <c r="Q992" s="46">
        <v>0</v>
      </c>
      <c r="R992" s="46">
        <v>0</v>
      </c>
      <c r="S992" s="46">
        <v>0</v>
      </c>
      <c r="T992" s="46">
        <v>0</v>
      </c>
      <c r="U992" s="46">
        <v>0</v>
      </c>
      <c r="V992" s="46">
        <v>0</v>
      </c>
      <c r="W992" s="46">
        <v>0</v>
      </c>
    </row>
    <row r="993" spans="1:23" s="27" customFormat="1" ht="24.75" hidden="1" customHeight="1">
      <c r="A993" s="16">
        <v>399</v>
      </c>
      <c r="B993" s="7" t="s">
        <v>1481</v>
      </c>
      <c r="C993" s="40">
        <f t="shared" si="93"/>
        <v>254383.79</v>
      </c>
      <c r="D993" s="47">
        <v>0</v>
      </c>
      <c r="E993" s="46">
        <v>254383.79</v>
      </c>
      <c r="F993" s="46">
        <v>0</v>
      </c>
      <c r="G993" s="46">
        <v>0</v>
      </c>
      <c r="H993" s="46">
        <v>0</v>
      </c>
      <c r="I993" s="46">
        <v>0</v>
      </c>
      <c r="J993" s="46">
        <v>0</v>
      </c>
      <c r="K993" s="46">
        <v>0</v>
      </c>
      <c r="L993" s="8">
        <v>0</v>
      </c>
      <c r="M993" s="46">
        <v>0</v>
      </c>
      <c r="N993" s="46">
        <v>0</v>
      </c>
      <c r="O993" s="46">
        <v>0</v>
      </c>
      <c r="P993" s="46">
        <v>0</v>
      </c>
      <c r="Q993" s="46">
        <v>0</v>
      </c>
      <c r="R993" s="46">
        <v>0</v>
      </c>
      <c r="S993" s="46">
        <v>0</v>
      </c>
      <c r="T993" s="46">
        <v>0</v>
      </c>
      <c r="U993" s="46">
        <v>0</v>
      </c>
      <c r="V993" s="46">
        <v>0</v>
      </c>
      <c r="W993" s="46">
        <v>0</v>
      </c>
    </row>
    <row r="994" spans="1:23" s="27" customFormat="1" ht="24.75" hidden="1" customHeight="1">
      <c r="A994" s="16">
        <v>400</v>
      </c>
      <c r="B994" s="7" t="s">
        <v>1474</v>
      </c>
      <c r="C994" s="40">
        <f t="shared" si="93"/>
        <v>458818.22</v>
      </c>
      <c r="D994" s="47">
        <v>0</v>
      </c>
      <c r="E994" s="46">
        <v>458818.22</v>
      </c>
      <c r="F994" s="46">
        <v>0</v>
      </c>
      <c r="G994" s="46">
        <v>0</v>
      </c>
      <c r="H994" s="46">
        <v>0</v>
      </c>
      <c r="I994" s="46">
        <v>0</v>
      </c>
      <c r="J994" s="46">
        <v>0</v>
      </c>
      <c r="K994" s="46">
        <v>0</v>
      </c>
      <c r="L994" s="8">
        <v>0</v>
      </c>
      <c r="M994" s="46">
        <v>0</v>
      </c>
      <c r="N994" s="46">
        <v>0</v>
      </c>
      <c r="O994" s="46">
        <v>0</v>
      </c>
      <c r="P994" s="46">
        <v>0</v>
      </c>
      <c r="Q994" s="46">
        <v>0</v>
      </c>
      <c r="R994" s="46">
        <v>0</v>
      </c>
      <c r="S994" s="46">
        <v>0</v>
      </c>
      <c r="T994" s="46">
        <v>0</v>
      </c>
      <c r="U994" s="46">
        <v>0</v>
      </c>
      <c r="V994" s="46">
        <v>0</v>
      </c>
      <c r="W994" s="46">
        <v>0</v>
      </c>
    </row>
    <row r="995" spans="1:23" s="27" customFormat="1" ht="22.5" hidden="1" customHeight="1">
      <c r="A995" s="16">
        <v>401</v>
      </c>
      <c r="B995" s="7" t="s">
        <v>1475</v>
      </c>
      <c r="C995" s="40">
        <f t="shared" ref="C995:C1009" si="94">ROUND(SUM(D995+E995+F995+G995+H995+I995+J995+K995+M995+O995+Q995+S995+U995+W995),2)</f>
        <v>2404089.06</v>
      </c>
      <c r="D995" s="47">
        <v>0</v>
      </c>
      <c r="E995" s="46">
        <v>194904.86</v>
      </c>
      <c r="F995" s="46">
        <v>0</v>
      </c>
      <c r="G995" s="46">
        <v>0</v>
      </c>
      <c r="H995" s="46">
        <v>0</v>
      </c>
      <c r="I995" s="46">
        <v>0</v>
      </c>
      <c r="J995" s="46">
        <v>0</v>
      </c>
      <c r="K995" s="46">
        <v>0</v>
      </c>
      <c r="L995" s="8">
        <v>0</v>
      </c>
      <c r="M995" s="46">
        <v>0</v>
      </c>
      <c r="N995" s="46">
        <v>1494.8</v>
      </c>
      <c r="O995" s="46">
        <v>2209184.2000000002</v>
      </c>
      <c r="P995" s="46">
        <v>0</v>
      </c>
      <c r="Q995" s="46">
        <v>0</v>
      </c>
      <c r="R995" s="46">
        <v>0</v>
      </c>
      <c r="S995" s="46">
        <v>0</v>
      </c>
      <c r="T995" s="46">
        <v>0</v>
      </c>
      <c r="U995" s="46">
        <v>0</v>
      </c>
      <c r="V995" s="46">
        <v>0</v>
      </c>
      <c r="W995" s="46">
        <v>0</v>
      </c>
    </row>
    <row r="996" spans="1:23" s="27" customFormat="1" ht="24.75" hidden="1" customHeight="1">
      <c r="A996" s="16">
        <v>402</v>
      </c>
      <c r="B996" s="7" t="s">
        <v>399</v>
      </c>
      <c r="C996" s="40">
        <f t="shared" si="94"/>
        <v>194009.8</v>
      </c>
      <c r="D996" s="47">
        <f>ROUND((F996+G996+H996+I996+J996+K996+M996+O996+Q996+S996+U996+W996)*0.0214,2)</f>
        <v>0</v>
      </c>
      <c r="E996" s="46">
        <v>194009.8</v>
      </c>
      <c r="F996" s="46">
        <v>0</v>
      </c>
      <c r="G996" s="46">
        <v>0</v>
      </c>
      <c r="H996" s="46">
        <v>0</v>
      </c>
      <c r="I996" s="46">
        <v>0</v>
      </c>
      <c r="J996" s="46">
        <v>0</v>
      </c>
      <c r="K996" s="46">
        <v>0</v>
      </c>
      <c r="L996" s="8">
        <v>0</v>
      </c>
      <c r="M996" s="46">
        <v>0</v>
      </c>
      <c r="N996" s="46">
        <v>0</v>
      </c>
      <c r="O996" s="46">
        <v>0</v>
      </c>
      <c r="P996" s="46">
        <v>0</v>
      </c>
      <c r="Q996" s="46">
        <v>0</v>
      </c>
      <c r="R996" s="46">
        <v>0</v>
      </c>
      <c r="S996" s="46">
        <v>0</v>
      </c>
      <c r="T996" s="46">
        <v>0</v>
      </c>
      <c r="U996" s="46">
        <v>0</v>
      </c>
      <c r="V996" s="46">
        <v>0</v>
      </c>
      <c r="W996" s="46">
        <v>0</v>
      </c>
    </row>
    <row r="997" spans="1:23" s="27" customFormat="1" ht="24.75" hidden="1" customHeight="1">
      <c r="A997" s="16">
        <v>403</v>
      </c>
      <c r="B997" s="7" t="s">
        <v>400</v>
      </c>
      <c r="C997" s="40">
        <f t="shared" si="94"/>
        <v>33693.449999999997</v>
      </c>
      <c r="D997" s="47">
        <v>0</v>
      </c>
      <c r="E997" s="46">
        <v>33693.449999999997</v>
      </c>
      <c r="F997" s="46">
        <v>0</v>
      </c>
      <c r="G997" s="46">
        <v>0</v>
      </c>
      <c r="H997" s="46">
        <v>0</v>
      </c>
      <c r="I997" s="46">
        <v>0</v>
      </c>
      <c r="J997" s="46">
        <v>0</v>
      </c>
      <c r="K997" s="46">
        <v>0</v>
      </c>
      <c r="L997" s="8">
        <v>0</v>
      </c>
      <c r="M997" s="46">
        <v>0</v>
      </c>
      <c r="N997" s="46">
        <v>0</v>
      </c>
      <c r="O997" s="46">
        <v>0</v>
      </c>
      <c r="P997" s="46">
        <v>0</v>
      </c>
      <c r="Q997" s="46">
        <v>0</v>
      </c>
      <c r="R997" s="46">
        <v>0</v>
      </c>
      <c r="S997" s="46">
        <v>0</v>
      </c>
      <c r="T997" s="46">
        <v>0</v>
      </c>
      <c r="U997" s="46">
        <v>0</v>
      </c>
      <c r="V997" s="46">
        <v>0</v>
      </c>
      <c r="W997" s="46">
        <v>0</v>
      </c>
    </row>
    <row r="998" spans="1:23" s="27" customFormat="1" ht="24.75" hidden="1" customHeight="1">
      <c r="A998" s="16">
        <v>404</v>
      </c>
      <c r="B998" s="7" t="s">
        <v>401</v>
      </c>
      <c r="C998" s="40">
        <f t="shared" si="94"/>
        <v>199855.98</v>
      </c>
      <c r="D998" s="47">
        <f t="shared" ref="D998:D1003" si="95">ROUND((F998+G998+H998+I998+J998+K998+M998+O998+Q998+S998+U998+W998)*0.0214,2)</f>
        <v>0</v>
      </c>
      <c r="E998" s="46">
        <v>199855.98</v>
      </c>
      <c r="F998" s="46">
        <v>0</v>
      </c>
      <c r="G998" s="46">
        <v>0</v>
      </c>
      <c r="H998" s="46">
        <v>0</v>
      </c>
      <c r="I998" s="46">
        <v>0</v>
      </c>
      <c r="J998" s="46">
        <v>0</v>
      </c>
      <c r="K998" s="46">
        <v>0</v>
      </c>
      <c r="L998" s="8">
        <v>0</v>
      </c>
      <c r="M998" s="46">
        <v>0</v>
      </c>
      <c r="N998" s="46">
        <v>0</v>
      </c>
      <c r="O998" s="46">
        <v>0</v>
      </c>
      <c r="P998" s="46">
        <v>0</v>
      </c>
      <c r="Q998" s="46">
        <v>0</v>
      </c>
      <c r="R998" s="46">
        <v>0</v>
      </c>
      <c r="S998" s="46">
        <v>0</v>
      </c>
      <c r="T998" s="46">
        <v>0</v>
      </c>
      <c r="U998" s="46">
        <v>0</v>
      </c>
      <c r="V998" s="46">
        <v>0</v>
      </c>
      <c r="W998" s="46">
        <v>0</v>
      </c>
    </row>
    <row r="999" spans="1:23" s="27" customFormat="1" ht="24.75" hidden="1" customHeight="1">
      <c r="A999" s="16">
        <v>405</v>
      </c>
      <c r="B999" s="7" t="s">
        <v>402</v>
      </c>
      <c r="C999" s="40">
        <f t="shared" si="94"/>
        <v>120181.75999999999</v>
      </c>
      <c r="D999" s="47">
        <f t="shared" si="95"/>
        <v>0</v>
      </c>
      <c r="E999" s="46">
        <v>120181.75999999999</v>
      </c>
      <c r="F999" s="46">
        <v>0</v>
      </c>
      <c r="G999" s="46">
        <v>0</v>
      </c>
      <c r="H999" s="46">
        <v>0</v>
      </c>
      <c r="I999" s="46">
        <v>0</v>
      </c>
      <c r="J999" s="46">
        <v>0</v>
      </c>
      <c r="K999" s="46">
        <v>0</v>
      </c>
      <c r="L999" s="8">
        <v>0</v>
      </c>
      <c r="M999" s="46">
        <v>0</v>
      </c>
      <c r="N999" s="46">
        <v>0</v>
      </c>
      <c r="O999" s="46">
        <v>0</v>
      </c>
      <c r="P999" s="46">
        <v>0</v>
      </c>
      <c r="Q999" s="46">
        <v>0</v>
      </c>
      <c r="R999" s="46">
        <v>0</v>
      </c>
      <c r="S999" s="46">
        <v>0</v>
      </c>
      <c r="T999" s="46">
        <v>0</v>
      </c>
      <c r="U999" s="46">
        <v>0</v>
      </c>
      <c r="V999" s="46">
        <v>0</v>
      </c>
      <c r="W999" s="46">
        <v>0</v>
      </c>
    </row>
    <row r="1000" spans="1:23" s="27" customFormat="1" ht="24.75" hidden="1" customHeight="1">
      <c r="A1000" s="16">
        <v>406</v>
      </c>
      <c r="B1000" s="7" t="s">
        <v>403</v>
      </c>
      <c r="C1000" s="40">
        <f t="shared" si="94"/>
        <v>369808.62</v>
      </c>
      <c r="D1000" s="47">
        <f t="shared" si="95"/>
        <v>0</v>
      </c>
      <c r="E1000" s="46">
        <v>369808.62</v>
      </c>
      <c r="F1000" s="46">
        <v>0</v>
      </c>
      <c r="G1000" s="46">
        <v>0</v>
      </c>
      <c r="H1000" s="46">
        <v>0</v>
      </c>
      <c r="I1000" s="46">
        <v>0</v>
      </c>
      <c r="J1000" s="46">
        <v>0</v>
      </c>
      <c r="K1000" s="46">
        <v>0</v>
      </c>
      <c r="L1000" s="8">
        <v>0</v>
      </c>
      <c r="M1000" s="46">
        <v>0</v>
      </c>
      <c r="N1000" s="46">
        <v>0</v>
      </c>
      <c r="O1000" s="46">
        <v>0</v>
      </c>
      <c r="P1000" s="46">
        <v>0</v>
      </c>
      <c r="Q1000" s="46">
        <v>0</v>
      </c>
      <c r="R1000" s="46">
        <v>0</v>
      </c>
      <c r="S1000" s="46">
        <v>0</v>
      </c>
      <c r="T1000" s="46">
        <v>0</v>
      </c>
      <c r="U1000" s="46">
        <v>0</v>
      </c>
      <c r="V1000" s="46">
        <v>0</v>
      </c>
      <c r="W1000" s="46">
        <v>0</v>
      </c>
    </row>
    <row r="1001" spans="1:23" s="27" customFormat="1" ht="24.75" hidden="1" customHeight="1">
      <c r="A1001" s="16">
        <v>407</v>
      </c>
      <c r="B1001" s="7" t="s">
        <v>405</v>
      </c>
      <c r="C1001" s="40">
        <f t="shared" si="94"/>
        <v>3004136.26</v>
      </c>
      <c r="D1001" s="47">
        <v>12489.66</v>
      </c>
      <c r="E1001" s="46">
        <v>704162.32</v>
      </c>
      <c r="F1001" s="46">
        <v>2287484.2799999998</v>
      </c>
      <c r="G1001" s="46">
        <v>0</v>
      </c>
      <c r="H1001" s="46">
        <v>0</v>
      </c>
      <c r="I1001" s="46">
        <v>0</v>
      </c>
      <c r="J1001" s="46">
        <v>0</v>
      </c>
      <c r="K1001" s="46">
        <v>0</v>
      </c>
      <c r="L1001" s="8">
        <v>0</v>
      </c>
      <c r="M1001" s="46">
        <v>0</v>
      </c>
      <c r="N1001" s="46">
        <v>0</v>
      </c>
      <c r="O1001" s="46">
        <v>0</v>
      </c>
      <c r="P1001" s="46">
        <v>0</v>
      </c>
      <c r="Q1001" s="46">
        <v>0</v>
      </c>
      <c r="R1001" s="46">
        <v>0</v>
      </c>
      <c r="S1001" s="46">
        <v>0</v>
      </c>
      <c r="T1001" s="46">
        <v>0</v>
      </c>
      <c r="U1001" s="46">
        <v>0</v>
      </c>
      <c r="V1001" s="46">
        <v>0</v>
      </c>
      <c r="W1001" s="46">
        <v>0</v>
      </c>
    </row>
    <row r="1002" spans="1:23" s="27" customFormat="1" ht="24.75" hidden="1" customHeight="1">
      <c r="A1002" s="16">
        <v>408</v>
      </c>
      <c r="B1002" s="7" t="s">
        <v>1313</v>
      </c>
      <c r="C1002" s="40">
        <f t="shared" si="94"/>
        <v>47021.03</v>
      </c>
      <c r="D1002" s="47">
        <f t="shared" si="95"/>
        <v>0</v>
      </c>
      <c r="E1002" s="46">
        <v>47021.03</v>
      </c>
      <c r="F1002" s="46">
        <v>0</v>
      </c>
      <c r="G1002" s="46">
        <v>0</v>
      </c>
      <c r="H1002" s="46">
        <v>0</v>
      </c>
      <c r="I1002" s="46">
        <v>0</v>
      </c>
      <c r="J1002" s="46">
        <v>0</v>
      </c>
      <c r="K1002" s="46">
        <v>0</v>
      </c>
      <c r="L1002" s="8">
        <v>0</v>
      </c>
      <c r="M1002" s="46">
        <v>0</v>
      </c>
      <c r="N1002" s="46">
        <v>0</v>
      </c>
      <c r="O1002" s="46">
        <v>0</v>
      </c>
      <c r="P1002" s="46">
        <v>0</v>
      </c>
      <c r="Q1002" s="46">
        <v>0</v>
      </c>
      <c r="R1002" s="46">
        <v>0</v>
      </c>
      <c r="S1002" s="46">
        <v>0</v>
      </c>
      <c r="T1002" s="46">
        <v>0</v>
      </c>
      <c r="U1002" s="46">
        <v>0</v>
      </c>
      <c r="V1002" s="46">
        <v>0</v>
      </c>
      <c r="W1002" s="46">
        <v>0</v>
      </c>
    </row>
    <row r="1003" spans="1:23" s="27" customFormat="1" ht="24.75" hidden="1" customHeight="1">
      <c r="A1003" s="16">
        <v>409</v>
      </c>
      <c r="B1003" s="7" t="s">
        <v>1262</v>
      </c>
      <c r="C1003" s="40">
        <f t="shared" si="94"/>
        <v>54555.23</v>
      </c>
      <c r="D1003" s="47">
        <f t="shared" si="95"/>
        <v>0</v>
      </c>
      <c r="E1003" s="46">
        <v>54555.23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8">
        <v>0</v>
      </c>
      <c r="M1003" s="46">
        <v>0</v>
      </c>
      <c r="N1003" s="46">
        <v>0</v>
      </c>
      <c r="O1003" s="46">
        <v>0</v>
      </c>
      <c r="P1003" s="46">
        <v>0</v>
      </c>
      <c r="Q1003" s="46">
        <v>0</v>
      </c>
      <c r="R1003" s="46">
        <v>0</v>
      </c>
      <c r="S1003" s="46">
        <v>0</v>
      </c>
      <c r="T1003" s="46">
        <v>0</v>
      </c>
      <c r="U1003" s="46">
        <v>0</v>
      </c>
      <c r="V1003" s="46">
        <v>0</v>
      </c>
      <c r="W1003" s="46">
        <v>0</v>
      </c>
    </row>
    <row r="1004" spans="1:23" s="27" customFormat="1" ht="24.75" hidden="1" customHeight="1">
      <c r="A1004" s="16">
        <v>410</v>
      </c>
      <c r="B1004" s="7" t="s">
        <v>406</v>
      </c>
      <c r="C1004" s="40">
        <f>ROUND(SUM(D1004+E1004+F1004+G1004+H1004+I1004+J1004+K1004+M1004+O1004+Q1004+S1004+U1004+W1004),2)</f>
        <v>16169297.27</v>
      </c>
      <c r="D1004" s="47">
        <v>323251.32</v>
      </c>
      <c r="E1004" s="46">
        <v>431104.35</v>
      </c>
      <c r="F1004" s="46">
        <v>0</v>
      </c>
      <c r="G1004" s="46">
        <v>0</v>
      </c>
      <c r="H1004" s="46">
        <v>0</v>
      </c>
      <c r="I1004" s="46">
        <v>0</v>
      </c>
      <c r="J1004" s="46">
        <v>0</v>
      </c>
      <c r="K1004" s="46">
        <v>0</v>
      </c>
      <c r="L1004" s="8">
        <v>0</v>
      </c>
      <c r="M1004" s="46">
        <v>0</v>
      </c>
      <c r="N1004" s="46">
        <v>1981</v>
      </c>
      <c r="O1004" s="46">
        <v>6626204.7199999997</v>
      </c>
      <c r="P1004" s="46">
        <v>0</v>
      </c>
      <c r="Q1004" s="46">
        <v>0</v>
      </c>
      <c r="R1004" s="46">
        <v>5845</v>
      </c>
      <c r="S1004" s="46">
        <v>8788736.8800000008</v>
      </c>
      <c r="T1004" s="46">
        <v>0</v>
      </c>
      <c r="U1004" s="46">
        <v>0</v>
      </c>
      <c r="V1004" s="46">
        <v>0</v>
      </c>
      <c r="W1004" s="46">
        <v>0</v>
      </c>
    </row>
    <row r="1005" spans="1:23" s="27" customFormat="1" ht="24.75" hidden="1" customHeight="1">
      <c r="A1005" s="16">
        <v>411</v>
      </c>
      <c r="B1005" s="7" t="s">
        <v>1243</v>
      </c>
      <c r="C1005" s="40">
        <f t="shared" si="94"/>
        <v>44324.13</v>
      </c>
      <c r="D1005" s="47">
        <f>ROUND((F1005+G1005+H1005+I1005+J1005+K1005+M1005+O1005+Q1005+S1005+U1005+W1005)*0.0214,2)</f>
        <v>0</v>
      </c>
      <c r="E1005" s="46">
        <v>44324.13</v>
      </c>
      <c r="F1005" s="46">
        <v>0</v>
      </c>
      <c r="G1005" s="46">
        <v>0</v>
      </c>
      <c r="H1005" s="46">
        <v>0</v>
      </c>
      <c r="I1005" s="46">
        <v>0</v>
      </c>
      <c r="J1005" s="46">
        <v>0</v>
      </c>
      <c r="K1005" s="46">
        <v>0</v>
      </c>
      <c r="L1005" s="8">
        <v>0</v>
      </c>
      <c r="M1005" s="46">
        <v>0</v>
      </c>
      <c r="N1005" s="46">
        <v>0</v>
      </c>
      <c r="O1005" s="46">
        <v>0</v>
      </c>
      <c r="P1005" s="46">
        <v>0</v>
      </c>
      <c r="Q1005" s="46">
        <v>0</v>
      </c>
      <c r="R1005" s="46">
        <v>0</v>
      </c>
      <c r="S1005" s="46">
        <v>0</v>
      </c>
      <c r="T1005" s="46">
        <v>0</v>
      </c>
      <c r="U1005" s="46">
        <v>0</v>
      </c>
      <c r="V1005" s="46">
        <v>0</v>
      </c>
      <c r="W1005" s="46">
        <v>0</v>
      </c>
    </row>
    <row r="1006" spans="1:23" s="27" customFormat="1" ht="24.75" hidden="1" customHeight="1">
      <c r="A1006" s="16">
        <v>412</v>
      </c>
      <c r="B1006" s="7" t="s">
        <v>1304</v>
      </c>
      <c r="C1006" s="40">
        <f t="shared" si="94"/>
        <v>67932.429999999993</v>
      </c>
      <c r="D1006" s="47">
        <f>ROUND((F1006+G1006+H1006+I1006+J1006+K1006+M1006+O1006+Q1006+S1006+U1006+W1006)*0.0214,2)</f>
        <v>0</v>
      </c>
      <c r="E1006" s="46">
        <v>67932.429999999993</v>
      </c>
      <c r="F1006" s="46">
        <v>0</v>
      </c>
      <c r="G1006" s="46">
        <v>0</v>
      </c>
      <c r="H1006" s="46">
        <v>0</v>
      </c>
      <c r="I1006" s="46">
        <v>0</v>
      </c>
      <c r="J1006" s="46">
        <v>0</v>
      </c>
      <c r="K1006" s="46">
        <v>0</v>
      </c>
      <c r="L1006" s="8">
        <v>0</v>
      </c>
      <c r="M1006" s="46">
        <v>0</v>
      </c>
      <c r="N1006" s="46">
        <v>0</v>
      </c>
      <c r="O1006" s="46">
        <v>0</v>
      </c>
      <c r="P1006" s="46">
        <v>0</v>
      </c>
      <c r="Q1006" s="46">
        <v>0</v>
      </c>
      <c r="R1006" s="46">
        <v>0</v>
      </c>
      <c r="S1006" s="46">
        <v>0</v>
      </c>
      <c r="T1006" s="46">
        <v>0</v>
      </c>
      <c r="U1006" s="46">
        <v>0</v>
      </c>
      <c r="V1006" s="46">
        <v>0</v>
      </c>
      <c r="W1006" s="46">
        <v>0</v>
      </c>
    </row>
    <row r="1007" spans="1:23" s="27" customFormat="1" ht="24.75" hidden="1" customHeight="1">
      <c r="A1007" s="16">
        <v>413</v>
      </c>
      <c r="B1007" s="7" t="s">
        <v>407</v>
      </c>
      <c r="C1007" s="40">
        <f t="shared" si="94"/>
        <v>183630.4</v>
      </c>
      <c r="D1007" s="47">
        <f>ROUND((F1007+G1007+H1007+I1007+J1007+K1007+M1007+O1007+Q1007+S1007+U1007+W1007)*0.0214,2)</f>
        <v>0</v>
      </c>
      <c r="E1007" s="46">
        <v>183630.4</v>
      </c>
      <c r="F1007" s="46">
        <v>0</v>
      </c>
      <c r="G1007" s="46">
        <v>0</v>
      </c>
      <c r="H1007" s="46">
        <v>0</v>
      </c>
      <c r="I1007" s="46">
        <v>0</v>
      </c>
      <c r="J1007" s="46">
        <v>0</v>
      </c>
      <c r="K1007" s="46">
        <v>0</v>
      </c>
      <c r="L1007" s="8">
        <v>0</v>
      </c>
      <c r="M1007" s="46">
        <v>0</v>
      </c>
      <c r="N1007" s="46">
        <v>0</v>
      </c>
      <c r="O1007" s="46">
        <v>0</v>
      </c>
      <c r="P1007" s="46">
        <v>0</v>
      </c>
      <c r="Q1007" s="46">
        <v>0</v>
      </c>
      <c r="R1007" s="46">
        <v>0</v>
      </c>
      <c r="S1007" s="46">
        <v>0</v>
      </c>
      <c r="T1007" s="46">
        <v>0</v>
      </c>
      <c r="U1007" s="46">
        <v>0</v>
      </c>
      <c r="V1007" s="46">
        <v>0</v>
      </c>
      <c r="W1007" s="46">
        <v>0</v>
      </c>
    </row>
    <row r="1008" spans="1:23" s="27" customFormat="1" ht="24.75" hidden="1" customHeight="1">
      <c r="A1008" s="16">
        <v>414</v>
      </c>
      <c r="B1008" s="109" t="s">
        <v>1411</v>
      </c>
      <c r="C1008" s="40">
        <f t="shared" si="94"/>
        <v>159952.54</v>
      </c>
      <c r="D1008" s="47">
        <f>ROUND((F1008+G1008+H1008+I1008+J1008+K1008+M1008+O1008+Q1008+S1008+U1008+W1008)*0.0214,2)</f>
        <v>0</v>
      </c>
      <c r="E1008" s="46">
        <v>159952.54</v>
      </c>
      <c r="F1008" s="46">
        <v>0</v>
      </c>
      <c r="G1008" s="46">
        <v>0</v>
      </c>
      <c r="H1008" s="46">
        <v>0</v>
      </c>
      <c r="I1008" s="46">
        <v>0</v>
      </c>
      <c r="J1008" s="46">
        <v>0</v>
      </c>
      <c r="K1008" s="46">
        <v>0</v>
      </c>
      <c r="L1008" s="8">
        <v>0</v>
      </c>
      <c r="M1008" s="46">
        <v>0</v>
      </c>
      <c r="N1008" s="46">
        <v>0</v>
      </c>
      <c r="O1008" s="46">
        <v>0</v>
      </c>
      <c r="P1008" s="46">
        <v>0</v>
      </c>
      <c r="Q1008" s="46">
        <v>0</v>
      </c>
      <c r="R1008" s="46">
        <v>0</v>
      </c>
      <c r="S1008" s="46">
        <v>0</v>
      </c>
      <c r="T1008" s="46">
        <v>0</v>
      </c>
      <c r="U1008" s="46">
        <v>0</v>
      </c>
      <c r="V1008" s="46">
        <v>0</v>
      </c>
      <c r="W1008" s="46">
        <v>0</v>
      </c>
    </row>
    <row r="1009" spans="1:23" s="27" customFormat="1" ht="24.75" hidden="1" customHeight="1">
      <c r="A1009" s="16">
        <v>415</v>
      </c>
      <c r="B1009" s="7" t="s">
        <v>408</v>
      </c>
      <c r="C1009" s="40">
        <f t="shared" si="94"/>
        <v>120551</v>
      </c>
      <c r="D1009" s="47">
        <f>ROUND((F1009+G1009+H1009+I1009+J1009+K1009+M1009+O1009+Q1009+S1009+U1009+W1009)*0.0214,2)</f>
        <v>0</v>
      </c>
      <c r="E1009" s="46">
        <v>120551</v>
      </c>
      <c r="F1009" s="46">
        <v>0</v>
      </c>
      <c r="G1009" s="46">
        <v>0</v>
      </c>
      <c r="H1009" s="46">
        <v>0</v>
      </c>
      <c r="I1009" s="46">
        <v>0</v>
      </c>
      <c r="J1009" s="46">
        <v>0</v>
      </c>
      <c r="K1009" s="46">
        <v>0</v>
      </c>
      <c r="L1009" s="8">
        <v>0</v>
      </c>
      <c r="M1009" s="46">
        <v>0</v>
      </c>
      <c r="N1009" s="46">
        <v>0</v>
      </c>
      <c r="O1009" s="46">
        <v>0</v>
      </c>
      <c r="P1009" s="46">
        <v>0</v>
      </c>
      <c r="Q1009" s="46">
        <v>0</v>
      </c>
      <c r="R1009" s="46">
        <v>0</v>
      </c>
      <c r="S1009" s="46">
        <v>0</v>
      </c>
      <c r="T1009" s="46">
        <v>0</v>
      </c>
      <c r="U1009" s="46">
        <v>0</v>
      </c>
      <c r="V1009" s="46">
        <v>0</v>
      </c>
      <c r="W1009" s="46">
        <v>0</v>
      </c>
    </row>
    <row r="1010" spans="1:23" s="27" customFormat="1" ht="24.75" hidden="1" customHeight="1">
      <c r="A1010" s="16">
        <v>416</v>
      </c>
      <c r="B1010" s="7" t="s">
        <v>1470</v>
      </c>
      <c r="C1010" s="40">
        <v>2414190.3199999998</v>
      </c>
      <c r="D1010" s="47">
        <v>0</v>
      </c>
      <c r="E1010" s="46">
        <v>0</v>
      </c>
      <c r="F1010" s="46">
        <v>0</v>
      </c>
      <c r="G1010" s="46">
        <v>0</v>
      </c>
      <c r="H1010" s="46">
        <v>0</v>
      </c>
      <c r="I1010" s="46">
        <v>0</v>
      </c>
      <c r="J1010" s="46">
        <v>0</v>
      </c>
      <c r="K1010" s="46">
        <v>0</v>
      </c>
      <c r="L1010" s="8">
        <v>0</v>
      </c>
      <c r="M1010" s="46">
        <v>0</v>
      </c>
      <c r="N1010" s="46">
        <v>877.7</v>
      </c>
      <c r="O1010" s="46">
        <v>2414190.3199999998</v>
      </c>
      <c r="P1010" s="46">
        <v>0</v>
      </c>
      <c r="Q1010" s="46">
        <v>0</v>
      </c>
      <c r="R1010" s="46">
        <v>0</v>
      </c>
      <c r="S1010" s="46">
        <v>0</v>
      </c>
      <c r="T1010" s="46">
        <v>0</v>
      </c>
      <c r="U1010" s="46">
        <v>0</v>
      </c>
      <c r="V1010" s="46">
        <v>0</v>
      </c>
      <c r="W1010" s="46">
        <v>0</v>
      </c>
    </row>
    <row r="1011" spans="1:23" s="27" customFormat="1" ht="24.75" hidden="1" customHeight="1">
      <c r="A1011" s="16">
        <v>417</v>
      </c>
      <c r="B1011" s="7" t="s">
        <v>409</v>
      </c>
      <c r="C1011" s="40">
        <f t="shared" ref="C1011:C1044" si="96">ROUND(SUM(D1011+E1011+F1011+G1011+H1011+I1011+J1011+K1011+M1011+O1011+Q1011+S1011+U1011+W1011),2)</f>
        <v>203439.5</v>
      </c>
      <c r="D1011" s="47">
        <f>ROUND((F1011+G1011+H1011+I1011+J1011+K1011+M1011+O1011+Q1011+S1011+U1011+W1011)*0.0214,2)</f>
        <v>0</v>
      </c>
      <c r="E1011" s="46">
        <v>203439.5</v>
      </c>
      <c r="F1011" s="46">
        <v>0</v>
      </c>
      <c r="G1011" s="46">
        <v>0</v>
      </c>
      <c r="H1011" s="46">
        <v>0</v>
      </c>
      <c r="I1011" s="46">
        <v>0</v>
      </c>
      <c r="J1011" s="46">
        <v>0</v>
      </c>
      <c r="K1011" s="46">
        <v>0</v>
      </c>
      <c r="L1011" s="8">
        <v>0</v>
      </c>
      <c r="M1011" s="46">
        <v>0</v>
      </c>
      <c r="N1011" s="46">
        <v>0</v>
      </c>
      <c r="O1011" s="46">
        <v>0</v>
      </c>
      <c r="P1011" s="46">
        <v>0</v>
      </c>
      <c r="Q1011" s="46">
        <v>0</v>
      </c>
      <c r="R1011" s="46">
        <v>0</v>
      </c>
      <c r="S1011" s="46">
        <v>0</v>
      </c>
      <c r="T1011" s="46">
        <v>0</v>
      </c>
      <c r="U1011" s="46">
        <v>0</v>
      </c>
      <c r="V1011" s="46">
        <v>0</v>
      </c>
      <c r="W1011" s="46">
        <v>0</v>
      </c>
    </row>
    <row r="1012" spans="1:23" s="27" customFormat="1" ht="24.75" hidden="1" customHeight="1">
      <c r="A1012" s="16">
        <v>418</v>
      </c>
      <c r="B1012" s="7" t="s">
        <v>410</v>
      </c>
      <c r="C1012" s="40">
        <f t="shared" si="96"/>
        <v>221899.09</v>
      </c>
      <c r="D1012" s="47">
        <f>ROUND((F1012+G1012+H1012+I1012+J1012+K1012+M1012+O1012+Q1012+S1012+U1012+W1012)*0.0214,2)</f>
        <v>0</v>
      </c>
      <c r="E1012" s="46">
        <v>221899.09</v>
      </c>
      <c r="F1012" s="46">
        <v>0</v>
      </c>
      <c r="G1012" s="46">
        <v>0</v>
      </c>
      <c r="H1012" s="46">
        <v>0</v>
      </c>
      <c r="I1012" s="46">
        <v>0</v>
      </c>
      <c r="J1012" s="46">
        <v>0</v>
      </c>
      <c r="K1012" s="46">
        <v>0</v>
      </c>
      <c r="L1012" s="8">
        <v>0</v>
      </c>
      <c r="M1012" s="46">
        <v>0</v>
      </c>
      <c r="N1012" s="46">
        <v>0</v>
      </c>
      <c r="O1012" s="46">
        <v>0</v>
      </c>
      <c r="P1012" s="46">
        <v>0</v>
      </c>
      <c r="Q1012" s="46">
        <v>0</v>
      </c>
      <c r="R1012" s="46">
        <v>0</v>
      </c>
      <c r="S1012" s="46">
        <v>0</v>
      </c>
      <c r="T1012" s="46">
        <v>0</v>
      </c>
      <c r="U1012" s="46">
        <v>0</v>
      </c>
      <c r="V1012" s="46">
        <v>0</v>
      </c>
      <c r="W1012" s="46">
        <v>0</v>
      </c>
    </row>
    <row r="1013" spans="1:23" s="27" customFormat="1" ht="24.75" hidden="1" customHeight="1">
      <c r="A1013" s="16">
        <v>419</v>
      </c>
      <c r="B1013" s="7" t="s">
        <v>1461</v>
      </c>
      <c r="C1013" s="40">
        <f t="shared" si="96"/>
        <v>6269613</v>
      </c>
      <c r="D1013" s="47">
        <v>0</v>
      </c>
      <c r="E1013" s="46">
        <v>206780</v>
      </c>
      <c r="F1013" s="46">
        <v>4483979</v>
      </c>
      <c r="G1013" s="46">
        <v>966669</v>
      </c>
      <c r="H1013" s="46">
        <v>0</v>
      </c>
      <c r="I1013" s="46">
        <v>0</v>
      </c>
      <c r="J1013" s="46">
        <v>0</v>
      </c>
      <c r="K1013" s="46">
        <v>0</v>
      </c>
      <c r="L1013" s="8">
        <v>0</v>
      </c>
      <c r="M1013" s="46">
        <v>0</v>
      </c>
      <c r="N1013" s="46">
        <v>0</v>
      </c>
      <c r="O1013" s="46">
        <v>0</v>
      </c>
      <c r="P1013" s="46">
        <v>0</v>
      </c>
      <c r="Q1013" s="46">
        <v>0</v>
      </c>
      <c r="R1013" s="46">
        <v>15615.3</v>
      </c>
      <c r="S1013" s="46">
        <v>612185</v>
      </c>
      <c r="T1013" s="46">
        <v>0</v>
      </c>
      <c r="U1013" s="46">
        <v>0</v>
      </c>
      <c r="V1013" s="46">
        <v>0</v>
      </c>
      <c r="W1013" s="46">
        <v>0</v>
      </c>
    </row>
    <row r="1014" spans="1:23" s="27" customFormat="1" ht="24.75" hidden="1" customHeight="1">
      <c r="A1014" s="16">
        <v>420</v>
      </c>
      <c r="B1014" s="7" t="s">
        <v>1310</v>
      </c>
      <c r="C1014" s="40">
        <f t="shared" si="96"/>
        <v>10935093.91</v>
      </c>
      <c r="D1014" s="47">
        <v>58987.72</v>
      </c>
      <c r="E1014" s="46">
        <v>72493.81</v>
      </c>
      <c r="F1014" s="46">
        <v>0</v>
      </c>
      <c r="G1014" s="46">
        <v>0</v>
      </c>
      <c r="H1014" s="46">
        <v>0</v>
      </c>
      <c r="I1014" s="46">
        <v>0</v>
      </c>
      <c r="J1014" s="46">
        <v>0</v>
      </c>
      <c r="K1014" s="46">
        <v>0</v>
      </c>
      <c r="L1014" s="8">
        <v>5</v>
      </c>
      <c r="M1014" s="46">
        <v>10803612.380000001</v>
      </c>
      <c r="N1014" s="46">
        <v>0</v>
      </c>
      <c r="O1014" s="46">
        <v>0</v>
      </c>
      <c r="P1014" s="46">
        <v>0</v>
      </c>
      <c r="Q1014" s="46">
        <v>0</v>
      </c>
      <c r="R1014" s="46">
        <v>0</v>
      </c>
      <c r="S1014" s="46">
        <v>0</v>
      </c>
      <c r="T1014" s="46">
        <v>0</v>
      </c>
      <c r="U1014" s="46">
        <v>0</v>
      </c>
      <c r="V1014" s="46">
        <v>0</v>
      </c>
      <c r="W1014" s="46">
        <v>0</v>
      </c>
    </row>
    <row r="1015" spans="1:23" s="27" customFormat="1" ht="24.75" hidden="1" customHeight="1">
      <c r="A1015" s="16">
        <v>421</v>
      </c>
      <c r="B1015" s="7" t="s">
        <v>1293</v>
      </c>
      <c r="C1015" s="40">
        <f t="shared" si="96"/>
        <v>10908133.460000001</v>
      </c>
      <c r="D1015" s="47">
        <v>58844.27</v>
      </c>
      <c r="E1015" s="46">
        <v>71950.2</v>
      </c>
      <c r="F1015" s="46">
        <v>0</v>
      </c>
      <c r="G1015" s="46">
        <v>0</v>
      </c>
      <c r="H1015" s="46">
        <v>0</v>
      </c>
      <c r="I1015" s="46">
        <v>0</v>
      </c>
      <c r="J1015" s="46">
        <v>0</v>
      </c>
      <c r="K1015" s="46">
        <v>0</v>
      </c>
      <c r="L1015" s="8">
        <v>5</v>
      </c>
      <c r="M1015" s="46">
        <v>10777338.99</v>
      </c>
      <c r="N1015" s="46">
        <v>0</v>
      </c>
      <c r="O1015" s="46">
        <v>0</v>
      </c>
      <c r="P1015" s="46">
        <v>0</v>
      </c>
      <c r="Q1015" s="46">
        <v>0</v>
      </c>
      <c r="R1015" s="46">
        <v>0</v>
      </c>
      <c r="S1015" s="46">
        <v>0</v>
      </c>
      <c r="T1015" s="46">
        <v>0</v>
      </c>
      <c r="U1015" s="46">
        <v>0</v>
      </c>
      <c r="V1015" s="46">
        <v>0</v>
      </c>
      <c r="W1015" s="46">
        <v>0</v>
      </c>
    </row>
    <row r="1016" spans="1:23" s="27" customFormat="1" ht="24.75" hidden="1" customHeight="1">
      <c r="A1016" s="16">
        <v>422</v>
      </c>
      <c r="B1016" s="7" t="s">
        <v>1294</v>
      </c>
      <c r="C1016" s="40">
        <f t="shared" si="96"/>
        <v>8787468.1300000008</v>
      </c>
      <c r="D1016" s="47">
        <v>47343.25</v>
      </c>
      <c r="E1016" s="46">
        <v>69199.28</v>
      </c>
      <c r="F1016" s="46">
        <v>0</v>
      </c>
      <c r="G1016" s="46">
        <v>0</v>
      </c>
      <c r="H1016" s="46">
        <v>0</v>
      </c>
      <c r="I1016" s="46">
        <v>0</v>
      </c>
      <c r="J1016" s="46">
        <v>0</v>
      </c>
      <c r="K1016" s="46">
        <v>0</v>
      </c>
      <c r="L1016" s="8">
        <v>4</v>
      </c>
      <c r="M1016" s="46">
        <v>8670925.5999999996</v>
      </c>
      <c r="N1016" s="46">
        <v>0</v>
      </c>
      <c r="O1016" s="46">
        <v>0</v>
      </c>
      <c r="P1016" s="46">
        <v>0</v>
      </c>
      <c r="Q1016" s="46">
        <v>0</v>
      </c>
      <c r="R1016" s="46">
        <v>0</v>
      </c>
      <c r="S1016" s="46">
        <v>0</v>
      </c>
      <c r="T1016" s="46">
        <v>0</v>
      </c>
      <c r="U1016" s="46">
        <v>0</v>
      </c>
      <c r="V1016" s="46">
        <v>0</v>
      </c>
      <c r="W1016" s="46">
        <v>0</v>
      </c>
    </row>
    <row r="1017" spans="1:23" s="27" customFormat="1" ht="24.75" hidden="1" customHeight="1">
      <c r="A1017" s="16">
        <v>423</v>
      </c>
      <c r="B1017" s="7" t="s">
        <v>1246</v>
      </c>
      <c r="C1017" s="40">
        <f t="shared" si="96"/>
        <v>52128.37</v>
      </c>
      <c r="D1017" s="47">
        <f t="shared" ref="D1017:D1024" si="97">ROUND((F1017+G1017+H1017+I1017+J1017+K1017+M1017+O1017+Q1017+S1017+U1017+W1017)*0.0214,2)</f>
        <v>0</v>
      </c>
      <c r="E1017" s="46">
        <v>52128.37</v>
      </c>
      <c r="F1017" s="46">
        <v>0</v>
      </c>
      <c r="G1017" s="46">
        <v>0</v>
      </c>
      <c r="H1017" s="46">
        <v>0</v>
      </c>
      <c r="I1017" s="46">
        <v>0</v>
      </c>
      <c r="J1017" s="46">
        <v>0</v>
      </c>
      <c r="K1017" s="46">
        <v>0</v>
      </c>
      <c r="L1017" s="8">
        <v>0</v>
      </c>
      <c r="M1017" s="46">
        <v>0</v>
      </c>
      <c r="N1017" s="46">
        <v>0</v>
      </c>
      <c r="O1017" s="46">
        <v>0</v>
      </c>
      <c r="P1017" s="46">
        <v>0</v>
      </c>
      <c r="Q1017" s="46">
        <v>0</v>
      </c>
      <c r="R1017" s="46">
        <v>0</v>
      </c>
      <c r="S1017" s="46">
        <v>0</v>
      </c>
      <c r="T1017" s="46">
        <v>0</v>
      </c>
      <c r="U1017" s="46">
        <v>0</v>
      </c>
      <c r="V1017" s="46">
        <v>0</v>
      </c>
      <c r="W1017" s="46">
        <v>0</v>
      </c>
    </row>
    <row r="1018" spans="1:23" s="27" customFormat="1" ht="24.75" hidden="1" customHeight="1">
      <c r="A1018" s="16">
        <v>424</v>
      </c>
      <c r="B1018" s="7" t="s">
        <v>1285</v>
      </c>
      <c r="C1018" s="40">
        <f t="shared" si="96"/>
        <v>48123.51</v>
      </c>
      <c r="D1018" s="47">
        <f t="shared" si="97"/>
        <v>0</v>
      </c>
      <c r="E1018" s="46">
        <v>48123.51</v>
      </c>
      <c r="F1018" s="46">
        <v>0</v>
      </c>
      <c r="G1018" s="46">
        <v>0</v>
      </c>
      <c r="H1018" s="46">
        <v>0</v>
      </c>
      <c r="I1018" s="46">
        <v>0</v>
      </c>
      <c r="J1018" s="46">
        <v>0</v>
      </c>
      <c r="K1018" s="46">
        <v>0</v>
      </c>
      <c r="L1018" s="8">
        <v>0</v>
      </c>
      <c r="M1018" s="46">
        <v>0</v>
      </c>
      <c r="N1018" s="46">
        <v>0</v>
      </c>
      <c r="O1018" s="46">
        <v>0</v>
      </c>
      <c r="P1018" s="46">
        <v>0</v>
      </c>
      <c r="Q1018" s="46">
        <v>0</v>
      </c>
      <c r="R1018" s="46">
        <v>0</v>
      </c>
      <c r="S1018" s="46">
        <v>0</v>
      </c>
      <c r="T1018" s="46">
        <v>0</v>
      </c>
      <c r="U1018" s="46">
        <v>0</v>
      </c>
      <c r="V1018" s="46">
        <v>0</v>
      </c>
      <c r="W1018" s="46">
        <v>0</v>
      </c>
    </row>
    <row r="1019" spans="1:23" s="27" customFormat="1" ht="24.75" hidden="1" customHeight="1">
      <c r="A1019" s="16">
        <v>425</v>
      </c>
      <c r="B1019" s="7" t="s">
        <v>1249</v>
      </c>
      <c r="C1019" s="40">
        <f t="shared" si="96"/>
        <v>52304.480000000003</v>
      </c>
      <c r="D1019" s="47">
        <f t="shared" si="97"/>
        <v>0</v>
      </c>
      <c r="E1019" s="46">
        <v>52304.480000000003</v>
      </c>
      <c r="F1019" s="46">
        <v>0</v>
      </c>
      <c r="G1019" s="46">
        <v>0</v>
      </c>
      <c r="H1019" s="46">
        <v>0</v>
      </c>
      <c r="I1019" s="46">
        <v>0</v>
      </c>
      <c r="J1019" s="46">
        <v>0</v>
      </c>
      <c r="K1019" s="46">
        <v>0</v>
      </c>
      <c r="L1019" s="8">
        <v>0</v>
      </c>
      <c r="M1019" s="46">
        <v>0</v>
      </c>
      <c r="N1019" s="46">
        <v>0</v>
      </c>
      <c r="O1019" s="46">
        <v>0</v>
      </c>
      <c r="P1019" s="46">
        <v>0</v>
      </c>
      <c r="Q1019" s="46">
        <v>0</v>
      </c>
      <c r="R1019" s="46">
        <v>0</v>
      </c>
      <c r="S1019" s="46">
        <v>0</v>
      </c>
      <c r="T1019" s="46">
        <v>0</v>
      </c>
      <c r="U1019" s="46">
        <v>0</v>
      </c>
      <c r="V1019" s="46">
        <v>0</v>
      </c>
      <c r="W1019" s="46">
        <v>0</v>
      </c>
    </row>
    <row r="1020" spans="1:23" s="27" customFormat="1" ht="24.75" hidden="1" customHeight="1">
      <c r="A1020" s="16">
        <v>426</v>
      </c>
      <c r="B1020" s="7" t="s">
        <v>1259</v>
      </c>
      <c r="C1020" s="40">
        <f t="shared" si="96"/>
        <v>49578.22</v>
      </c>
      <c r="D1020" s="47">
        <f t="shared" si="97"/>
        <v>0</v>
      </c>
      <c r="E1020" s="46">
        <v>49578.22</v>
      </c>
      <c r="F1020" s="46">
        <v>0</v>
      </c>
      <c r="G1020" s="46">
        <v>0</v>
      </c>
      <c r="H1020" s="46">
        <v>0</v>
      </c>
      <c r="I1020" s="46">
        <v>0</v>
      </c>
      <c r="J1020" s="46">
        <v>0</v>
      </c>
      <c r="K1020" s="46">
        <v>0</v>
      </c>
      <c r="L1020" s="8">
        <v>0</v>
      </c>
      <c r="M1020" s="46">
        <v>0</v>
      </c>
      <c r="N1020" s="46">
        <v>0</v>
      </c>
      <c r="O1020" s="46">
        <v>0</v>
      </c>
      <c r="P1020" s="46">
        <v>0</v>
      </c>
      <c r="Q1020" s="46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6">
        <v>0</v>
      </c>
    </row>
    <row r="1021" spans="1:23" s="27" customFormat="1" ht="24.75" hidden="1" customHeight="1">
      <c r="A1021" s="16">
        <v>427</v>
      </c>
      <c r="B1021" s="7" t="s">
        <v>1286</v>
      </c>
      <c r="C1021" s="40">
        <f t="shared" si="96"/>
        <v>47930.96</v>
      </c>
      <c r="D1021" s="47">
        <f t="shared" si="97"/>
        <v>0</v>
      </c>
      <c r="E1021" s="46">
        <v>47930.96</v>
      </c>
      <c r="F1021" s="46">
        <v>0</v>
      </c>
      <c r="G1021" s="46">
        <v>0</v>
      </c>
      <c r="H1021" s="46">
        <v>0</v>
      </c>
      <c r="I1021" s="46">
        <v>0</v>
      </c>
      <c r="J1021" s="46">
        <v>0</v>
      </c>
      <c r="K1021" s="46">
        <v>0</v>
      </c>
      <c r="L1021" s="8">
        <v>0</v>
      </c>
      <c r="M1021" s="46">
        <v>0</v>
      </c>
      <c r="N1021" s="46">
        <v>0</v>
      </c>
      <c r="O1021" s="46">
        <v>0</v>
      </c>
      <c r="P1021" s="46">
        <v>0</v>
      </c>
      <c r="Q1021" s="46">
        <v>0</v>
      </c>
      <c r="R1021" s="46">
        <v>0</v>
      </c>
      <c r="S1021" s="46">
        <v>0</v>
      </c>
      <c r="T1021" s="46">
        <v>0</v>
      </c>
      <c r="U1021" s="46">
        <v>0</v>
      </c>
      <c r="V1021" s="46">
        <v>0</v>
      </c>
      <c r="W1021" s="46">
        <v>0</v>
      </c>
    </row>
    <row r="1022" spans="1:23" s="27" customFormat="1" ht="24.75" hidden="1" customHeight="1">
      <c r="A1022" s="16">
        <v>428</v>
      </c>
      <c r="B1022" s="7" t="s">
        <v>411</v>
      </c>
      <c r="C1022" s="40">
        <f t="shared" si="96"/>
        <v>227685.61</v>
      </c>
      <c r="D1022" s="47">
        <f t="shared" si="97"/>
        <v>0</v>
      </c>
      <c r="E1022" s="46">
        <v>227685.61</v>
      </c>
      <c r="F1022" s="46">
        <v>0</v>
      </c>
      <c r="G1022" s="46">
        <v>0</v>
      </c>
      <c r="H1022" s="46">
        <v>0</v>
      </c>
      <c r="I1022" s="46">
        <v>0</v>
      </c>
      <c r="J1022" s="46">
        <v>0</v>
      </c>
      <c r="K1022" s="46">
        <v>0</v>
      </c>
      <c r="L1022" s="8">
        <v>0</v>
      </c>
      <c r="M1022" s="46">
        <v>0</v>
      </c>
      <c r="N1022" s="46">
        <v>0</v>
      </c>
      <c r="O1022" s="46">
        <v>0</v>
      </c>
      <c r="P1022" s="46">
        <v>0</v>
      </c>
      <c r="Q1022" s="46">
        <v>0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6">
        <v>0</v>
      </c>
    </row>
    <row r="1023" spans="1:23" s="27" customFormat="1" ht="24.75" hidden="1" customHeight="1">
      <c r="A1023" s="16">
        <v>429</v>
      </c>
      <c r="B1023" s="7" t="s">
        <v>412</v>
      </c>
      <c r="C1023" s="40">
        <f t="shared" si="96"/>
        <v>224721.75</v>
      </c>
      <c r="D1023" s="47">
        <f t="shared" si="97"/>
        <v>0</v>
      </c>
      <c r="E1023" s="46">
        <v>224721.75</v>
      </c>
      <c r="F1023" s="46">
        <v>0</v>
      </c>
      <c r="G1023" s="46">
        <v>0</v>
      </c>
      <c r="H1023" s="46">
        <v>0</v>
      </c>
      <c r="I1023" s="46">
        <v>0</v>
      </c>
      <c r="J1023" s="46">
        <v>0</v>
      </c>
      <c r="K1023" s="46">
        <v>0</v>
      </c>
      <c r="L1023" s="8">
        <v>0</v>
      </c>
      <c r="M1023" s="46">
        <v>0</v>
      </c>
      <c r="N1023" s="46">
        <v>0</v>
      </c>
      <c r="O1023" s="46">
        <v>0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6">
        <v>0</v>
      </c>
    </row>
    <row r="1024" spans="1:23" s="27" customFormat="1" ht="24.75" hidden="1" customHeight="1">
      <c r="A1024" s="16">
        <v>430</v>
      </c>
      <c r="B1024" s="7" t="s">
        <v>1252</v>
      </c>
      <c r="C1024" s="40">
        <f t="shared" si="96"/>
        <v>51528.4</v>
      </c>
      <c r="D1024" s="47">
        <f t="shared" si="97"/>
        <v>0</v>
      </c>
      <c r="E1024" s="46">
        <v>51528.4</v>
      </c>
      <c r="F1024" s="46">
        <v>0</v>
      </c>
      <c r="G1024" s="46">
        <v>0</v>
      </c>
      <c r="H1024" s="46">
        <v>0</v>
      </c>
      <c r="I1024" s="46">
        <v>0</v>
      </c>
      <c r="J1024" s="46">
        <v>0</v>
      </c>
      <c r="K1024" s="46">
        <v>0</v>
      </c>
      <c r="L1024" s="8">
        <v>0</v>
      </c>
      <c r="M1024" s="46">
        <v>0</v>
      </c>
      <c r="N1024" s="46">
        <v>0</v>
      </c>
      <c r="O1024" s="46">
        <v>0</v>
      </c>
      <c r="P1024" s="46">
        <v>0</v>
      </c>
      <c r="Q1024" s="46">
        <v>0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6">
        <v>0</v>
      </c>
    </row>
    <row r="1025" spans="1:23" s="27" customFormat="1" ht="24.75" hidden="1" customHeight="1">
      <c r="A1025" s="16">
        <v>431</v>
      </c>
      <c r="B1025" s="109" t="s">
        <v>1412</v>
      </c>
      <c r="C1025" s="40">
        <f t="shared" si="96"/>
        <v>5553187.9199999999</v>
      </c>
      <c r="D1025" s="47">
        <v>29101.31</v>
      </c>
      <c r="E1025" s="46">
        <v>194177.26</v>
      </c>
      <c r="F1025" s="46">
        <v>0</v>
      </c>
      <c r="G1025" s="46">
        <v>0</v>
      </c>
      <c r="H1025" s="46">
        <v>0</v>
      </c>
      <c r="I1025" s="46">
        <v>0</v>
      </c>
      <c r="J1025" s="46">
        <v>0</v>
      </c>
      <c r="K1025" s="46">
        <v>0</v>
      </c>
      <c r="L1025" s="8">
        <v>0</v>
      </c>
      <c r="M1025" s="46">
        <v>0</v>
      </c>
      <c r="N1025" s="46">
        <v>1996.1</v>
      </c>
      <c r="O1025" s="46">
        <v>5329909.3499999996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6">
        <v>0</v>
      </c>
    </row>
    <row r="1026" spans="1:23" s="27" customFormat="1" ht="24.75" hidden="1" customHeight="1">
      <c r="A1026" s="16">
        <v>432</v>
      </c>
      <c r="B1026" s="7" t="s">
        <v>413</v>
      </c>
      <c r="C1026" s="40">
        <f t="shared" si="96"/>
        <v>346161.77</v>
      </c>
      <c r="D1026" s="47">
        <f>ROUND((F1026+G1026+H1026+I1026+J1026+K1026+M1026+O1026+Q1026+S1026+U1026+W1026)*0.0214,2)</f>
        <v>0</v>
      </c>
      <c r="E1026" s="46">
        <v>346161.77</v>
      </c>
      <c r="F1026" s="46">
        <v>0</v>
      </c>
      <c r="G1026" s="46">
        <v>0</v>
      </c>
      <c r="H1026" s="46">
        <v>0</v>
      </c>
      <c r="I1026" s="46">
        <v>0</v>
      </c>
      <c r="J1026" s="46">
        <v>0</v>
      </c>
      <c r="K1026" s="46">
        <v>0</v>
      </c>
      <c r="L1026" s="8">
        <v>0</v>
      </c>
      <c r="M1026" s="46">
        <v>0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6">
        <v>0</v>
      </c>
    </row>
    <row r="1027" spans="1:23" s="27" customFormat="1" ht="24.75" hidden="1" customHeight="1">
      <c r="A1027" s="16">
        <v>433</v>
      </c>
      <c r="B1027" s="7" t="s">
        <v>414</v>
      </c>
      <c r="C1027" s="40">
        <f t="shared" si="96"/>
        <v>334959.40000000002</v>
      </c>
      <c r="D1027" s="47">
        <f>ROUND((F1027+G1027+H1027+I1027+J1027+K1027+M1027+O1027+Q1027+S1027+U1027+W1027)*0.0214,2)</f>
        <v>0</v>
      </c>
      <c r="E1027" s="46">
        <v>334959.40000000002</v>
      </c>
      <c r="F1027" s="46">
        <v>0</v>
      </c>
      <c r="G1027" s="46">
        <v>0</v>
      </c>
      <c r="H1027" s="46">
        <v>0</v>
      </c>
      <c r="I1027" s="46">
        <v>0</v>
      </c>
      <c r="J1027" s="46">
        <v>0</v>
      </c>
      <c r="K1027" s="46">
        <v>0</v>
      </c>
      <c r="L1027" s="8">
        <v>0</v>
      </c>
      <c r="M1027" s="46">
        <v>0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6">
        <v>0</v>
      </c>
    </row>
    <row r="1028" spans="1:23" s="27" customFormat="1" ht="24.75" hidden="1" customHeight="1">
      <c r="A1028" s="16">
        <v>434</v>
      </c>
      <c r="B1028" s="7" t="s">
        <v>1257</v>
      </c>
      <c r="C1028" s="40">
        <f t="shared" si="96"/>
        <v>49537.13</v>
      </c>
      <c r="D1028" s="47">
        <f>ROUND((F1028+G1028+H1028+I1028+J1028+K1028+M1028+O1028+Q1028+S1028+U1028+W1028)*0.0214,2)</f>
        <v>0</v>
      </c>
      <c r="E1028" s="46">
        <v>49537.13</v>
      </c>
      <c r="F1028" s="46">
        <v>0</v>
      </c>
      <c r="G1028" s="46">
        <v>0</v>
      </c>
      <c r="H1028" s="46">
        <v>0</v>
      </c>
      <c r="I1028" s="46">
        <v>0</v>
      </c>
      <c r="J1028" s="46">
        <v>0</v>
      </c>
      <c r="K1028" s="46">
        <v>0</v>
      </c>
      <c r="L1028" s="8">
        <v>0</v>
      </c>
      <c r="M1028" s="46">
        <v>0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6">
        <v>0</v>
      </c>
    </row>
    <row r="1029" spans="1:23" s="27" customFormat="1" ht="24.75" hidden="1" customHeight="1">
      <c r="A1029" s="16">
        <v>435</v>
      </c>
      <c r="B1029" s="7" t="s">
        <v>1462</v>
      </c>
      <c r="C1029" s="40">
        <f t="shared" si="96"/>
        <v>8969892</v>
      </c>
      <c r="D1029" s="47">
        <v>68833</v>
      </c>
      <c r="E1029" s="46">
        <v>0</v>
      </c>
      <c r="F1029" s="46">
        <v>0</v>
      </c>
      <c r="G1029" s="46">
        <v>0</v>
      </c>
      <c r="H1029" s="46">
        <v>0</v>
      </c>
      <c r="I1029" s="46">
        <v>0</v>
      </c>
      <c r="J1029" s="46">
        <v>0</v>
      </c>
      <c r="K1029" s="46">
        <v>0</v>
      </c>
      <c r="L1029" s="8">
        <v>0</v>
      </c>
      <c r="M1029" s="46">
        <v>0</v>
      </c>
      <c r="N1029" s="46">
        <v>0</v>
      </c>
      <c r="O1029" s="46">
        <v>0</v>
      </c>
      <c r="P1029" s="46">
        <v>0</v>
      </c>
      <c r="Q1029" s="46">
        <v>0</v>
      </c>
      <c r="R1029" s="46">
        <v>12180</v>
      </c>
      <c r="S1029" s="46">
        <v>8901059</v>
      </c>
      <c r="T1029" s="46">
        <v>0</v>
      </c>
      <c r="U1029" s="46">
        <v>0</v>
      </c>
      <c r="V1029" s="46">
        <v>0</v>
      </c>
      <c r="W1029" s="46">
        <v>0</v>
      </c>
    </row>
    <row r="1030" spans="1:23" s="27" customFormat="1" ht="24.75" hidden="1" customHeight="1">
      <c r="A1030" s="16">
        <v>436</v>
      </c>
      <c r="B1030" s="7" t="s">
        <v>1315</v>
      </c>
      <c r="C1030" s="40">
        <f t="shared" si="96"/>
        <v>72109.88</v>
      </c>
      <c r="D1030" s="47">
        <f t="shared" ref="D1030:D1040" si="98">ROUND((F1030+G1030+H1030+I1030+J1030+K1030+M1030+O1030+Q1030+S1030+U1030+W1030)*0.0214,2)</f>
        <v>0</v>
      </c>
      <c r="E1030" s="46">
        <v>72109.88</v>
      </c>
      <c r="F1030" s="46">
        <v>0</v>
      </c>
      <c r="G1030" s="46">
        <v>0</v>
      </c>
      <c r="H1030" s="46">
        <v>0</v>
      </c>
      <c r="I1030" s="46">
        <v>0</v>
      </c>
      <c r="J1030" s="46">
        <v>0</v>
      </c>
      <c r="K1030" s="46">
        <v>0</v>
      </c>
      <c r="L1030" s="8">
        <v>0</v>
      </c>
      <c r="M1030" s="46">
        <v>0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6">
        <v>0</v>
      </c>
    </row>
    <row r="1031" spans="1:23" s="27" customFormat="1" ht="24.75" hidden="1" customHeight="1">
      <c r="A1031" s="16">
        <v>437</v>
      </c>
      <c r="B1031" s="7" t="s">
        <v>1307</v>
      </c>
      <c r="C1031" s="40">
        <f t="shared" si="96"/>
        <v>255561.83</v>
      </c>
      <c r="D1031" s="47">
        <f t="shared" si="98"/>
        <v>0</v>
      </c>
      <c r="E1031" s="46">
        <v>255561.83</v>
      </c>
      <c r="F1031" s="46">
        <v>0</v>
      </c>
      <c r="G1031" s="46">
        <v>0</v>
      </c>
      <c r="H1031" s="46">
        <v>0</v>
      </c>
      <c r="I1031" s="46">
        <v>0</v>
      </c>
      <c r="J1031" s="46">
        <v>0</v>
      </c>
      <c r="K1031" s="46">
        <v>0</v>
      </c>
      <c r="L1031" s="8">
        <v>0</v>
      </c>
      <c r="M1031" s="46">
        <v>0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6">
        <v>0</v>
      </c>
    </row>
    <row r="1032" spans="1:23" s="27" customFormat="1" ht="24.75" hidden="1" customHeight="1">
      <c r="A1032" s="16">
        <v>438</v>
      </c>
      <c r="B1032" s="7" t="s">
        <v>1320</v>
      </c>
      <c r="C1032" s="40">
        <f t="shared" si="96"/>
        <v>71507.570000000007</v>
      </c>
      <c r="D1032" s="47">
        <f t="shared" si="98"/>
        <v>0</v>
      </c>
      <c r="E1032" s="46">
        <v>71507.570000000007</v>
      </c>
      <c r="F1032" s="46">
        <v>0</v>
      </c>
      <c r="G1032" s="46">
        <v>0</v>
      </c>
      <c r="H1032" s="46">
        <v>0</v>
      </c>
      <c r="I1032" s="46">
        <v>0</v>
      </c>
      <c r="J1032" s="46">
        <v>0</v>
      </c>
      <c r="K1032" s="46">
        <v>0</v>
      </c>
      <c r="L1032" s="8">
        <v>0</v>
      </c>
      <c r="M1032" s="46">
        <v>0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6">
        <v>0</v>
      </c>
    </row>
    <row r="1033" spans="1:23" s="27" customFormat="1" ht="24.75" hidden="1" customHeight="1">
      <c r="A1033" s="16">
        <v>439</v>
      </c>
      <c r="B1033" s="7" t="s">
        <v>1284</v>
      </c>
      <c r="C1033" s="40">
        <f t="shared" si="96"/>
        <v>69218.070000000007</v>
      </c>
      <c r="D1033" s="47">
        <f t="shared" si="98"/>
        <v>0</v>
      </c>
      <c r="E1033" s="46">
        <v>69218.070000000007</v>
      </c>
      <c r="F1033" s="46">
        <v>0</v>
      </c>
      <c r="G1033" s="46">
        <v>0</v>
      </c>
      <c r="H1033" s="46">
        <v>0</v>
      </c>
      <c r="I1033" s="46">
        <v>0</v>
      </c>
      <c r="J1033" s="46">
        <v>0</v>
      </c>
      <c r="K1033" s="46">
        <v>0</v>
      </c>
      <c r="L1033" s="8">
        <v>0</v>
      </c>
      <c r="M1033" s="46">
        <v>0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6">
        <v>0</v>
      </c>
    </row>
    <row r="1034" spans="1:23" s="27" customFormat="1" ht="24.75" hidden="1" customHeight="1">
      <c r="A1034" s="16">
        <v>440</v>
      </c>
      <c r="B1034" s="7" t="s">
        <v>1258</v>
      </c>
      <c r="C1034" s="40">
        <f t="shared" si="96"/>
        <v>211225.96</v>
      </c>
      <c r="D1034" s="47">
        <f t="shared" si="98"/>
        <v>0</v>
      </c>
      <c r="E1034" s="46">
        <v>211225.96</v>
      </c>
      <c r="F1034" s="46">
        <v>0</v>
      </c>
      <c r="G1034" s="46">
        <v>0</v>
      </c>
      <c r="H1034" s="46">
        <v>0</v>
      </c>
      <c r="I1034" s="46">
        <v>0</v>
      </c>
      <c r="J1034" s="46">
        <v>0</v>
      </c>
      <c r="K1034" s="46">
        <v>0</v>
      </c>
      <c r="L1034" s="8">
        <v>0</v>
      </c>
      <c r="M1034" s="46">
        <v>0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6">
        <v>0</v>
      </c>
    </row>
    <row r="1035" spans="1:23" s="27" customFormat="1" ht="24.75" hidden="1" customHeight="1">
      <c r="A1035" s="16">
        <v>441</v>
      </c>
      <c r="B1035" s="109" t="s">
        <v>476</v>
      </c>
      <c r="C1035" s="40">
        <f t="shared" si="96"/>
        <v>182551.9</v>
      </c>
      <c r="D1035" s="47">
        <f t="shared" si="98"/>
        <v>0</v>
      </c>
      <c r="E1035" s="46">
        <v>182551.9</v>
      </c>
      <c r="F1035" s="46">
        <v>0</v>
      </c>
      <c r="G1035" s="46">
        <v>0</v>
      </c>
      <c r="H1035" s="46">
        <v>0</v>
      </c>
      <c r="I1035" s="46">
        <v>0</v>
      </c>
      <c r="J1035" s="46">
        <v>0</v>
      </c>
      <c r="K1035" s="46">
        <v>0</v>
      </c>
      <c r="L1035" s="8">
        <v>0</v>
      </c>
      <c r="M1035" s="46">
        <v>0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6">
        <v>0</v>
      </c>
    </row>
    <row r="1036" spans="1:23" s="27" customFormat="1" ht="24.75" hidden="1" customHeight="1">
      <c r="A1036" s="16">
        <v>442</v>
      </c>
      <c r="B1036" s="7" t="s">
        <v>1287</v>
      </c>
      <c r="C1036" s="40">
        <f t="shared" si="96"/>
        <v>50479.93</v>
      </c>
      <c r="D1036" s="47">
        <f t="shared" si="98"/>
        <v>0</v>
      </c>
      <c r="E1036" s="46">
        <v>50479.93</v>
      </c>
      <c r="F1036" s="46">
        <v>0</v>
      </c>
      <c r="G1036" s="46">
        <v>0</v>
      </c>
      <c r="H1036" s="46">
        <v>0</v>
      </c>
      <c r="I1036" s="46">
        <v>0</v>
      </c>
      <c r="J1036" s="46">
        <v>0</v>
      </c>
      <c r="K1036" s="46">
        <v>0</v>
      </c>
      <c r="L1036" s="8">
        <v>0</v>
      </c>
      <c r="M1036" s="46">
        <v>0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6">
        <v>0</v>
      </c>
    </row>
    <row r="1037" spans="1:23" s="27" customFormat="1" ht="24.75" hidden="1" customHeight="1">
      <c r="A1037" s="16">
        <v>443</v>
      </c>
      <c r="B1037" s="7" t="s">
        <v>415</v>
      </c>
      <c r="C1037" s="40">
        <f t="shared" si="96"/>
        <v>317365.71999999997</v>
      </c>
      <c r="D1037" s="47">
        <f t="shared" si="98"/>
        <v>0</v>
      </c>
      <c r="E1037" s="46">
        <v>317365.71999999997</v>
      </c>
      <c r="F1037" s="46">
        <v>0</v>
      </c>
      <c r="G1037" s="46">
        <v>0</v>
      </c>
      <c r="H1037" s="46">
        <v>0</v>
      </c>
      <c r="I1037" s="46">
        <v>0</v>
      </c>
      <c r="J1037" s="46">
        <v>0</v>
      </c>
      <c r="K1037" s="46">
        <v>0</v>
      </c>
      <c r="L1037" s="8">
        <v>0</v>
      </c>
      <c r="M1037" s="46">
        <v>0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6">
        <v>0</v>
      </c>
    </row>
    <row r="1038" spans="1:23" s="27" customFormat="1" ht="24.75" hidden="1" customHeight="1">
      <c r="A1038" s="16">
        <v>444</v>
      </c>
      <c r="B1038" s="7" t="s">
        <v>416</v>
      </c>
      <c r="C1038" s="40">
        <f t="shared" si="96"/>
        <v>3205464.95</v>
      </c>
      <c r="D1038" s="47">
        <v>15938.7</v>
      </c>
      <c r="E1038" s="46">
        <v>270350.39</v>
      </c>
      <c r="F1038" s="46">
        <v>2919175.86</v>
      </c>
      <c r="G1038" s="46">
        <v>0</v>
      </c>
      <c r="H1038" s="46">
        <v>0</v>
      </c>
      <c r="I1038" s="46">
        <v>0</v>
      </c>
      <c r="J1038" s="46">
        <v>0</v>
      </c>
      <c r="K1038" s="46">
        <v>0</v>
      </c>
      <c r="L1038" s="8">
        <v>0</v>
      </c>
      <c r="M1038" s="46">
        <v>0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6">
        <v>0</v>
      </c>
    </row>
    <row r="1039" spans="1:23" s="27" customFormat="1" ht="24.75" hidden="1" customHeight="1">
      <c r="A1039" s="16">
        <v>445</v>
      </c>
      <c r="B1039" s="7" t="s">
        <v>417</v>
      </c>
      <c r="C1039" s="40">
        <f t="shared" si="96"/>
        <v>52289.34</v>
      </c>
      <c r="D1039" s="47">
        <f t="shared" si="98"/>
        <v>0</v>
      </c>
      <c r="E1039" s="46">
        <v>52289.34</v>
      </c>
      <c r="F1039" s="46">
        <v>0</v>
      </c>
      <c r="G1039" s="46">
        <v>0</v>
      </c>
      <c r="H1039" s="46">
        <v>0</v>
      </c>
      <c r="I1039" s="46">
        <v>0</v>
      </c>
      <c r="J1039" s="46">
        <v>0</v>
      </c>
      <c r="K1039" s="46">
        <v>0</v>
      </c>
      <c r="L1039" s="8">
        <v>0</v>
      </c>
      <c r="M1039" s="46">
        <v>0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6">
        <v>0</v>
      </c>
    </row>
    <row r="1040" spans="1:23" s="27" customFormat="1" ht="24.75" hidden="1" customHeight="1">
      <c r="A1040" s="16">
        <v>446</v>
      </c>
      <c r="B1040" s="7" t="s">
        <v>418</v>
      </c>
      <c r="C1040" s="40">
        <f t="shared" si="96"/>
        <v>102249.95</v>
      </c>
      <c r="D1040" s="47">
        <f t="shared" si="98"/>
        <v>0</v>
      </c>
      <c r="E1040" s="46">
        <v>102249.95</v>
      </c>
      <c r="F1040" s="46">
        <v>0</v>
      </c>
      <c r="G1040" s="46">
        <v>0</v>
      </c>
      <c r="H1040" s="46">
        <v>0</v>
      </c>
      <c r="I1040" s="46">
        <v>0</v>
      </c>
      <c r="J1040" s="46">
        <v>0</v>
      </c>
      <c r="K1040" s="46">
        <v>0</v>
      </c>
      <c r="L1040" s="8">
        <v>0</v>
      </c>
      <c r="M1040" s="46">
        <v>0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6">
        <v>0</v>
      </c>
    </row>
    <row r="1041" spans="1:23" s="27" customFormat="1" ht="24.75" hidden="1" customHeight="1">
      <c r="A1041" s="16">
        <v>447</v>
      </c>
      <c r="B1041" s="7" t="s">
        <v>1468</v>
      </c>
      <c r="C1041" s="40">
        <f t="shared" si="96"/>
        <v>803470</v>
      </c>
      <c r="D1041" s="47">
        <v>0</v>
      </c>
      <c r="E1041" s="46">
        <v>0</v>
      </c>
      <c r="F1041" s="46">
        <v>0</v>
      </c>
      <c r="G1041" s="46">
        <v>0</v>
      </c>
      <c r="H1041" s="46">
        <v>0</v>
      </c>
      <c r="I1041" s="46">
        <v>0</v>
      </c>
      <c r="J1041" s="46">
        <v>0</v>
      </c>
      <c r="K1041" s="46">
        <v>0</v>
      </c>
      <c r="L1041" s="8">
        <v>0</v>
      </c>
      <c r="M1041" s="46">
        <v>0</v>
      </c>
      <c r="N1041" s="46">
        <v>0</v>
      </c>
      <c r="O1041" s="46">
        <v>0</v>
      </c>
      <c r="P1041" s="46">
        <v>0</v>
      </c>
      <c r="Q1041" s="46">
        <v>0</v>
      </c>
      <c r="R1041" s="46">
        <v>3772.6</v>
      </c>
      <c r="S1041" s="46">
        <v>803470</v>
      </c>
      <c r="T1041" s="46">
        <v>0</v>
      </c>
      <c r="U1041" s="46">
        <v>0</v>
      </c>
      <c r="V1041" s="46">
        <v>0</v>
      </c>
      <c r="W1041" s="46">
        <v>0</v>
      </c>
    </row>
    <row r="1042" spans="1:23" s="27" customFormat="1" ht="24.75" hidden="1" customHeight="1">
      <c r="A1042" s="16">
        <v>448</v>
      </c>
      <c r="B1042" s="7" t="s">
        <v>1471</v>
      </c>
      <c r="C1042" s="40">
        <f t="shared" si="96"/>
        <v>8269666.5599999996</v>
      </c>
      <c r="D1042" s="47">
        <v>0</v>
      </c>
      <c r="E1042" s="46">
        <v>0</v>
      </c>
      <c r="F1042" s="46">
        <v>0</v>
      </c>
      <c r="G1042" s="46">
        <v>0</v>
      </c>
      <c r="H1042" s="46">
        <v>0</v>
      </c>
      <c r="I1042" s="46">
        <v>0</v>
      </c>
      <c r="J1042" s="46">
        <v>0</v>
      </c>
      <c r="K1042" s="46">
        <v>0</v>
      </c>
      <c r="L1042" s="8">
        <v>0</v>
      </c>
      <c r="M1042" s="46">
        <v>0</v>
      </c>
      <c r="N1042" s="46">
        <v>0</v>
      </c>
      <c r="O1042" s="46">
        <v>0</v>
      </c>
      <c r="P1042" s="46">
        <v>0</v>
      </c>
      <c r="Q1042" s="46">
        <v>0</v>
      </c>
      <c r="R1042" s="46">
        <v>0</v>
      </c>
      <c r="S1042" s="46">
        <v>0</v>
      </c>
      <c r="T1042" s="46">
        <v>11297.2</v>
      </c>
      <c r="U1042" s="46">
        <v>8269666.5599999996</v>
      </c>
      <c r="V1042" s="46">
        <v>0</v>
      </c>
      <c r="W1042" s="46">
        <v>0</v>
      </c>
    </row>
    <row r="1043" spans="1:23" s="27" customFormat="1" ht="24.75" hidden="1" customHeight="1">
      <c r="A1043" s="16">
        <v>449</v>
      </c>
      <c r="B1043" s="7" t="s">
        <v>1301</v>
      </c>
      <c r="C1043" s="40">
        <f t="shared" si="96"/>
        <v>2183391.15</v>
      </c>
      <c r="D1043" s="47">
        <v>11579.78</v>
      </c>
      <c r="E1043" s="46">
        <v>50973.05</v>
      </c>
      <c r="F1043" s="46">
        <v>0</v>
      </c>
      <c r="G1043" s="46">
        <v>0</v>
      </c>
      <c r="H1043" s="46">
        <v>0</v>
      </c>
      <c r="I1043" s="46">
        <v>0</v>
      </c>
      <c r="J1043" s="46">
        <v>0</v>
      </c>
      <c r="K1043" s="46">
        <v>0</v>
      </c>
      <c r="L1043" s="8">
        <v>1</v>
      </c>
      <c r="M1043" s="46">
        <v>2120838.3199999998</v>
      </c>
      <c r="N1043" s="46">
        <v>0</v>
      </c>
      <c r="O1043" s="46">
        <v>0</v>
      </c>
      <c r="P1043" s="46">
        <v>0</v>
      </c>
      <c r="Q1043" s="46">
        <v>0</v>
      </c>
      <c r="R1043" s="46">
        <v>0</v>
      </c>
      <c r="S1043" s="46">
        <v>0</v>
      </c>
      <c r="T1043" s="46">
        <v>0</v>
      </c>
      <c r="U1043" s="46">
        <v>0</v>
      </c>
      <c r="V1043" s="46">
        <v>0</v>
      </c>
      <c r="W1043" s="46">
        <v>0</v>
      </c>
    </row>
    <row r="1044" spans="1:23" s="43" customFormat="1" ht="24.75" hidden="1" customHeight="1">
      <c r="A1044" s="170" t="s">
        <v>133</v>
      </c>
      <c r="B1044" s="170"/>
      <c r="C1044" s="44">
        <f t="shared" si="96"/>
        <v>253614074.56999999</v>
      </c>
      <c r="D1044" s="77">
        <f t="shared" ref="D1044:W1044" si="99">ROUND(SUM(D899:D1043),2)</f>
        <v>2029124.04</v>
      </c>
      <c r="E1044" s="77">
        <f t="shared" si="99"/>
        <v>22271633.640000001</v>
      </c>
      <c r="F1044" s="77">
        <f t="shared" si="99"/>
        <v>23291970.780000001</v>
      </c>
      <c r="G1044" s="77">
        <f t="shared" si="99"/>
        <v>10268868.119999999</v>
      </c>
      <c r="H1044" s="77">
        <f t="shared" si="99"/>
        <v>140986.99</v>
      </c>
      <c r="I1044" s="77">
        <f t="shared" si="99"/>
        <v>140986.99</v>
      </c>
      <c r="J1044" s="77">
        <f t="shared" si="99"/>
        <v>107147.54</v>
      </c>
      <c r="K1044" s="77">
        <f t="shared" si="99"/>
        <v>0</v>
      </c>
      <c r="L1044" s="66">
        <f t="shared" si="99"/>
        <v>39</v>
      </c>
      <c r="M1044" s="77">
        <f t="shared" si="99"/>
        <v>84527813.299999997</v>
      </c>
      <c r="N1044" s="77">
        <f t="shared" si="99"/>
        <v>18202.2</v>
      </c>
      <c r="O1044" s="77">
        <f t="shared" si="99"/>
        <v>48387536.93</v>
      </c>
      <c r="P1044" s="77">
        <f t="shared" si="99"/>
        <v>0</v>
      </c>
      <c r="Q1044" s="77">
        <f t="shared" si="99"/>
        <v>0</v>
      </c>
      <c r="R1044" s="77">
        <f t="shared" si="99"/>
        <v>73167.399999999994</v>
      </c>
      <c r="S1044" s="77">
        <f t="shared" si="99"/>
        <v>42738895.630000003</v>
      </c>
      <c r="T1044" s="77">
        <f t="shared" si="99"/>
        <v>17987.400000000001</v>
      </c>
      <c r="U1044" s="77">
        <f t="shared" si="99"/>
        <v>19709110.609999999</v>
      </c>
      <c r="V1044" s="77">
        <f t="shared" si="99"/>
        <v>0</v>
      </c>
      <c r="W1044" s="77">
        <f t="shared" si="99"/>
        <v>0</v>
      </c>
    </row>
    <row r="1045" spans="1:23" s="19" customFormat="1" ht="24.75" hidden="1" customHeight="1">
      <c r="A1045" s="179" t="s">
        <v>61</v>
      </c>
      <c r="B1045" s="179"/>
      <c r="C1045" s="179"/>
      <c r="D1045" s="50"/>
      <c r="E1045" s="46"/>
      <c r="F1045" s="46"/>
      <c r="G1045" s="46"/>
      <c r="H1045" s="46"/>
      <c r="I1045" s="46"/>
      <c r="J1045" s="46"/>
      <c r="K1045" s="46"/>
      <c r="L1045" s="82"/>
      <c r="M1045" s="46"/>
      <c r="N1045" s="79"/>
      <c r="O1045" s="46"/>
      <c r="P1045" s="79"/>
      <c r="Q1045" s="46"/>
      <c r="R1045" s="79"/>
      <c r="S1045" s="46"/>
      <c r="T1045" s="46"/>
      <c r="U1045" s="46"/>
      <c r="V1045" s="79"/>
      <c r="W1045" s="46"/>
    </row>
    <row r="1046" spans="1:23" s="19" customFormat="1" ht="24.75" hidden="1" customHeight="1">
      <c r="A1046" s="16">
        <v>450</v>
      </c>
      <c r="B1046" s="7" t="s">
        <v>1007</v>
      </c>
      <c r="C1046" s="40">
        <f t="shared" ref="C1046:C1069" si="100">ROUND(SUM(D1046+E1046+F1046+G1046+H1046+I1046+J1046+K1046+M1046+O1046+Q1046+S1046+U1046+W1046),2)</f>
        <v>2140125.0499999998</v>
      </c>
      <c r="D1046" s="47">
        <v>42465.51</v>
      </c>
      <c r="E1046" s="46">
        <v>92677.88</v>
      </c>
      <c r="F1046" s="46">
        <v>58145.68</v>
      </c>
      <c r="G1046" s="46">
        <v>1109450.1599999999</v>
      </c>
      <c r="H1046" s="46">
        <v>482418.22</v>
      </c>
      <c r="I1046" s="46">
        <v>138244.07999999999</v>
      </c>
      <c r="J1046" s="46">
        <v>216723.52</v>
      </c>
      <c r="K1046" s="46">
        <v>0</v>
      </c>
      <c r="L1046" s="8">
        <v>0</v>
      </c>
      <c r="M1046" s="46">
        <v>0</v>
      </c>
      <c r="N1046" s="46">
        <v>0</v>
      </c>
      <c r="O1046" s="46">
        <v>0</v>
      </c>
      <c r="P1046" s="46">
        <v>0</v>
      </c>
      <c r="Q1046" s="46">
        <v>0</v>
      </c>
      <c r="R1046" s="46">
        <v>0</v>
      </c>
      <c r="S1046" s="46">
        <v>0</v>
      </c>
      <c r="T1046" s="46">
        <v>0</v>
      </c>
      <c r="U1046" s="46">
        <v>0</v>
      </c>
      <c r="V1046" s="46">
        <v>0</v>
      </c>
      <c r="W1046" s="46">
        <v>0</v>
      </c>
    </row>
    <row r="1047" spans="1:23" s="19" customFormat="1" ht="24.75" hidden="1" customHeight="1">
      <c r="A1047" s="16">
        <v>451</v>
      </c>
      <c r="B1047" s="7" t="s">
        <v>1008</v>
      </c>
      <c r="C1047" s="40">
        <f t="shared" si="100"/>
        <v>18121499.23</v>
      </c>
      <c r="D1047" s="47">
        <v>364494.43</v>
      </c>
      <c r="E1047" s="46">
        <v>547635.81999999995</v>
      </c>
      <c r="F1047" s="46">
        <v>1301436.1599999999</v>
      </c>
      <c r="G1047" s="46">
        <v>3949275.92</v>
      </c>
      <c r="H1047" s="46">
        <v>1542252.92</v>
      </c>
      <c r="I1047" s="46">
        <v>1013322.64</v>
      </c>
      <c r="J1047" s="46">
        <v>0</v>
      </c>
      <c r="K1047" s="46">
        <v>0</v>
      </c>
      <c r="L1047" s="8">
        <v>0</v>
      </c>
      <c r="M1047" s="46">
        <v>0</v>
      </c>
      <c r="N1047" s="46">
        <v>1172</v>
      </c>
      <c r="O1047" s="46">
        <v>6392513.1200000001</v>
      </c>
      <c r="P1047" s="46">
        <v>0</v>
      </c>
      <c r="Q1047" s="46">
        <v>0</v>
      </c>
      <c r="R1047" s="46">
        <v>2301</v>
      </c>
      <c r="S1047" s="46">
        <v>3010568.22</v>
      </c>
      <c r="T1047" s="46">
        <v>0</v>
      </c>
      <c r="U1047" s="46">
        <v>0</v>
      </c>
      <c r="V1047" s="46">
        <v>0</v>
      </c>
      <c r="W1047" s="46">
        <v>0</v>
      </c>
    </row>
    <row r="1048" spans="1:23" s="19" customFormat="1" ht="24.75" hidden="1" customHeight="1">
      <c r="A1048" s="16">
        <v>452</v>
      </c>
      <c r="B1048" s="7" t="s">
        <v>993</v>
      </c>
      <c r="C1048" s="40">
        <f t="shared" si="100"/>
        <v>8254351.6500000004</v>
      </c>
      <c r="D1048" s="47">
        <v>163595.1</v>
      </c>
      <c r="E1048" s="46">
        <v>0</v>
      </c>
      <c r="F1048" s="46">
        <v>0</v>
      </c>
      <c r="G1048" s="46">
        <v>0</v>
      </c>
      <c r="H1048" s="46">
        <v>1641458.68</v>
      </c>
      <c r="I1048" s="46">
        <v>860039.59</v>
      </c>
      <c r="J1048" s="46">
        <v>659238.29</v>
      </c>
      <c r="K1048" s="46">
        <v>0</v>
      </c>
      <c r="L1048" s="8">
        <v>0</v>
      </c>
      <c r="M1048" s="46">
        <v>0</v>
      </c>
      <c r="N1048" s="46">
        <v>1800</v>
      </c>
      <c r="O1048" s="46">
        <v>4930019.99</v>
      </c>
      <c r="P1048" s="46">
        <v>0</v>
      </c>
      <c r="Q1048" s="46">
        <v>0</v>
      </c>
      <c r="R1048" s="46">
        <v>0</v>
      </c>
      <c r="S1048" s="46">
        <v>0</v>
      </c>
      <c r="T1048" s="46">
        <v>0</v>
      </c>
      <c r="U1048" s="46">
        <v>0</v>
      </c>
      <c r="V1048" s="46">
        <v>0</v>
      </c>
      <c r="W1048" s="46">
        <v>0</v>
      </c>
    </row>
    <row r="1049" spans="1:23" s="19" customFormat="1" ht="24.75" hidden="1" customHeight="1">
      <c r="A1049" s="16">
        <v>453</v>
      </c>
      <c r="B1049" s="7" t="s">
        <v>994</v>
      </c>
      <c r="C1049" s="40">
        <f t="shared" si="100"/>
        <v>367611.06</v>
      </c>
      <c r="D1049" s="47">
        <v>7285.78</v>
      </c>
      <c r="E1049" s="46">
        <v>0</v>
      </c>
      <c r="F1049" s="46">
        <v>0</v>
      </c>
      <c r="G1049" s="46">
        <v>0</v>
      </c>
      <c r="H1049" s="46">
        <v>0</v>
      </c>
      <c r="I1049" s="46">
        <v>0</v>
      </c>
      <c r="J1049" s="46">
        <v>0</v>
      </c>
      <c r="K1049" s="46">
        <v>0</v>
      </c>
      <c r="L1049" s="8">
        <v>0</v>
      </c>
      <c r="M1049" s="46">
        <v>0</v>
      </c>
      <c r="N1049" s="46">
        <v>0</v>
      </c>
      <c r="O1049" s="46">
        <v>0</v>
      </c>
      <c r="P1049" s="46">
        <v>0</v>
      </c>
      <c r="Q1049" s="46">
        <v>0</v>
      </c>
      <c r="R1049" s="46">
        <v>900</v>
      </c>
      <c r="S1049" s="46">
        <v>360325.28</v>
      </c>
      <c r="T1049" s="46">
        <v>0</v>
      </c>
      <c r="U1049" s="46">
        <v>0</v>
      </c>
      <c r="V1049" s="46">
        <v>0</v>
      </c>
      <c r="W1049" s="46">
        <v>0</v>
      </c>
    </row>
    <row r="1050" spans="1:23" s="19" customFormat="1" ht="24.75" hidden="1" customHeight="1">
      <c r="A1050" s="16">
        <v>454</v>
      </c>
      <c r="B1050" s="7" t="s">
        <v>1009</v>
      </c>
      <c r="C1050" s="40">
        <f t="shared" si="100"/>
        <v>3133770.26</v>
      </c>
      <c r="D1050" s="47">
        <v>59801.14</v>
      </c>
      <c r="E1050" s="46">
        <v>250496.98</v>
      </c>
      <c r="F1050" s="46">
        <v>0</v>
      </c>
      <c r="G1050" s="46">
        <v>0</v>
      </c>
      <c r="H1050" s="46">
        <v>0</v>
      </c>
      <c r="I1050" s="46">
        <v>0</v>
      </c>
      <c r="J1050" s="46">
        <v>439841.46</v>
      </c>
      <c r="K1050" s="46">
        <v>0</v>
      </c>
      <c r="L1050" s="8">
        <v>0</v>
      </c>
      <c r="M1050" s="46">
        <v>0</v>
      </c>
      <c r="N1050" s="46">
        <v>0</v>
      </c>
      <c r="O1050" s="46">
        <v>0</v>
      </c>
      <c r="P1050" s="46">
        <v>901</v>
      </c>
      <c r="Q1050" s="46">
        <v>1108515.6000000001</v>
      </c>
      <c r="R1050" s="46">
        <v>2133.33</v>
      </c>
      <c r="S1050" s="46">
        <v>1275115.08</v>
      </c>
      <c r="T1050" s="46">
        <v>0</v>
      </c>
      <c r="U1050" s="46">
        <v>0</v>
      </c>
      <c r="V1050" s="46">
        <v>0</v>
      </c>
      <c r="W1050" s="46">
        <v>0</v>
      </c>
    </row>
    <row r="1051" spans="1:23" s="19" customFormat="1" ht="24.75" hidden="1" customHeight="1">
      <c r="A1051" s="16">
        <v>455</v>
      </c>
      <c r="B1051" s="7" t="s">
        <v>1010</v>
      </c>
      <c r="C1051" s="40">
        <f t="shared" si="100"/>
        <v>648286.94999999995</v>
      </c>
      <c r="D1051" s="47">
        <v>12563.63</v>
      </c>
      <c r="E1051" s="46">
        <v>42539.68</v>
      </c>
      <c r="F1051" s="46">
        <v>0</v>
      </c>
      <c r="G1051" s="46">
        <v>0</v>
      </c>
      <c r="H1051" s="46">
        <v>0</v>
      </c>
      <c r="I1051" s="46">
        <v>0</v>
      </c>
      <c r="J1051" s="46">
        <v>593183.64</v>
      </c>
      <c r="K1051" s="46">
        <v>0</v>
      </c>
      <c r="L1051" s="8">
        <v>0</v>
      </c>
      <c r="M1051" s="46">
        <v>0</v>
      </c>
      <c r="N1051" s="46">
        <v>0</v>
      </c>
      <c r="O1051" s="46">
        <v>0</v>
      </c>
      <c r="P1051" s="46">
        <v>0</v>
      </c>
      <c r="Q1051" s="46">
        <v>0</v>
      </c>
      <c r="R1051" s="46">
        <v>0</v>
      </c>
      <c r="S1051" s="46">
        <v>0</v>
      </c>
      <c r="T1051" s="46">
        <v>0</v>
      </c>
      <c r="U1051" s="46">
        <v>0</v>
      </c>
      <c r="V1051" s="46">
        <v>0</v>
      </c>
      <c r="W1051" s="46">
        <v>0</v>
      </c>
    </row>
    <row r="1052" spans="1:23" s="19" customFormat="1" ht="24.75" hidden="1" customHeight="1">
      <c r="A1052" s="16">
        <v>456</v>
      </c>
      <c r="B1052" s="7" t="s">
        <v>995</v>
      </c>
      <c r="C1052" s="40">
        <f t="shared" si="100"/>
        <v>745710.21</v>
      </c>
      <c r="D1052" s="47">
        <v>14779.42</v>
      </c>
      <c r="E1052" s="46">
        <v>0</v>
      </c>
      <c r="F1052" s="46">
        <v>0</v>
      </c>
      <c r="G1052" s="46">
        <v>0</v>
      </c>
      <c r="H1052" s="46">
        <v>0</v>
      </c>
      <c r="I1052" s="46">
        <v>0</v>
      </c>
      <c r="J1052" s="46">
        <v>0</v>
      </c>
      <c r="K1052" s="46">
        <v>0</v>
      </c>
      <c r="L1052" s="81">
        <v>0</v>
      </c>
      <c r="M1052" s="46">
        <v>0</v>
      </c>
      <c r="N1052" s="50">
        <v>0</v>
      </c>
      <c r="O1052" s="46">
        <v>0</v>
      </c>
      <c r="P1052" s="50">
        <v>0</v>
      </c>
      <c r="Q1052" s="46">
        <v>0</v>
      </c>
      <c r="R1052" s="46">
        <v>1139</v>
      </c>
      <c r="S1052" s="46">
        <v>730930.79</v>
      </c>
      <c r="T1052" s="46">
        <v>0</v>
      </c>
      <c r="U1052" s="46">
        <v>0</v>
      </c>
      <c r="V1052" s="46">
        <v>0</v>
      </c>
      <c r="W1052" s="46">
        <v>0</v>
      </c>
    </row>
    <row r="1053" spans="1:23" s="19" customFormat="1" ht="24.75" hidden="1" customHeight="1">
      <c r="A1053" s="16">
        <v>457</v>
      </c>
      <c r="B1053" s="7" t="s">
        <v>996</v>
      </c>
      <c r="C1053" s="40">
        <f t="shared" si="100"/>
        <v>3717448.04</v>
      </c>
      <c r="D1053" s="47">
        <v>73677.05</v>
      </c>
      <c r="E1053" s="46">
        <v>0</v>
      </c>
      <c r="F1053" s="46">
        <v>180963.1</v>
      </c>
      <c r="G1053" s="46">
        <v>1017452.42</v>
      </c>
      <c r="H1053" s="46">
        <v>0</v>
      </c>
      <c r="I1053" s="46">
        <v>0</v>
      </c>
      <c r="J1053" s="46">
        <v>60237.279999999999</v>
      </c>
      <c r="K1053" s="46">
        <v>0</v>
      </c>
      <c r="L1053" s="81">
        <v>0</v>
      </c>
      <c r="M1053" s="46">
        <v>0</v>
      </c>
      <c r="N1053" s="50">
        <v>527</v>
      </c>
      <c r="O1053" s="46">
        <v>2385118.19</v>
      </c>
      <c r="P1053" s="50">
        <v>0</v>
      </c>
      <c r="Q1053" s="46">
        <v>0</v>
      </c>
      <c r="R1053" s="50">
        <v>0</v>
      </c>
      <c r="S1053" s="46">
        <v>0</v>
      </c>
      <c r="T1053" s="50">
        <v>0</v>
      </c>
      <c r="U1053" s="50">
        <v>0</v>
      </c>
      <c r="V1053" s="50">
        <v>0</v>
      </c>
      <c r="W1053" s="46">
        <v>0</v>
      </c>
    </row>
    <row r="1054" spans="1:23" s="19" customFormat="1" ht="24.75" hidden="1" customHeight="1">
      <c r="A1054" s="16">
        <v>458</v>
      </c>
      <c r="B1054" s="7" t="s">
        <v>1011</v>
      </c>
      <c r="C1054" s="40">
        <f t="shared" si="100"/>
        <v>15230331.66</v>
      </c>
      <c r="D1054" s="47">
        <v>307611.34000000003</v>
      </c>
      <c r="E1054" s="46">
        <v>399050.22</v>
      </c>
      <c r="F1054" s="46">
        <v>1075552.3</v>
      </c>
      <c r="G1054" s="46">
        <v>3975914.42</v>
      </c>
      <c r="H1054" s="46">
        <v>1484009.3</v>
      </c>
      <c r="I1054" s="46">
        <v>400674.9</v>
      </c>
      <c r="J1054" s="46">
        <v>792097.42</v>
      </c>
      <c r="K1054" s="46">
        <v>0</v>
      </c>
      <c r="L1054" s="8">
        <v>0</v>
      </c>
      <c r="M1054" s="46">
        <v>0</v>
      </c>
      <c r="N1054" s="46">
        <v>0</v>
      </c>
      <c r="O1054" s="46">
        <v>0</v>
      </c>
      <c r="P1054" s="46">
        <v>0</v>
      </c>
      <c r="Q1054" s="46">
        <v>0</v>
      </c>
      <c r="R1054" s="46">
        <v>2275.1999999999998</v>
      </c>
      <c r="S1054" s="46">
        <v>6795421.7599999998</v>
      </c>
      <c r="T1054" s="50">
        <v>0</v>
      </c>
      <c r="U1054" s="50">
        <v>0</v>
      </c>
      <c r="V1054" s="46">
        <v>0</v>
      </c>
      <c r="W1054" s="46">
        <v>0</v>
      </c>
    </row>
    <row r="1055" spans="1:23" s="19" customFormat="1" ht="24.75" hidden="1" customHeight="1">
      <c r="A1055" s="16">
        <v>459</v>
      </c>
      <c r="B1055" s="7" t="s">
        <v>997</v>
      </c>
      <c r="C1055" s="40">
        <f t="shared" si="100"/>
        <v>1210917.01</v>
      </c>
      <c r="D1055" s="47">
        <v>23999.47</v>
      </c>
      <c r="E1055" s="46">
        <v>0</v>
      </c>
      <c r="F1055" s="46">
        <v>0</v>
      </c>
      <c r="G1055" s="46">
        <v>846696.08</v>
      </c>
      <c r="H1055" s="46">
        <v>0</v>
      </c>
      <c r="I1055" s="46">
        <v>213257.02</v>
      </c>
      <c r="J1055" s="46">
        <v>126964.44</v>
      </c>
      <c r="K1055" s="46">
        <v>0</v>
      </c>
      <c r="L1055" s="81">
        <v>0</v>
      </c>
      <c r="M1055" s="46">
        <v>0</v>
      </c>
      <c r="N1055" s="50">
        <v>0</v>
      </c>
      <c r="O1055" s="46">
        <v>0</v>
      </c>
      <c r="P1055" s="50">
        <v>0</v>
      </c>
      <c r="Q1055" s="46">
        <v>0</v>
      </c>
      <c r="R1055" s="50">
        <v>0</v>
      </c>
      <c r="S1055" s="46">
        <v>0</v>
      </c>
      <c r="T1055" s="50">
        <v>0</v>
      </c>
      <c r="U1055" s="50">
        <v>0</v>
      </c>
      <c r="V1055" s="50">
        <v>0</v>
      </c>
      <c r="W1055" s="46">
        <v>0</v>
      </c>
    </row>
    <row r="1056" spans="1:23" s="27" customFormat="1" ht="24.75" hidden="1" customHeight="1">
      <c r="A1056" s="16">
        <v>460</v>
      </c>
      <c r="B1056" s="7" t="s">
        <v>1012</v>
      </c>
      <c r="C1056" s="40">
        <f t="shared" si="100"/>
        <v>3715786.94</v>
      </c>
      <c r="D1056" s="47">
        <v>73219.48</v>
      </c>
      <c r="E1056" s="46">
        <v>185556.86</v>
      </c>
      <c r="F1056" s="46">
        <v>293883.71999999997</v>
      </c>
      <c r="G1056" s="46">
        <v>1653688.58</v>
      </c>
      <c r="H1056" s="46">
        <v>660782.30000000005</v>
      </c>
      <c r="I1056" s="46">
        <v>243030.44</v>
      </c>
      <c r="J1056" s="46">
        <v>224962.28</v>
      </c>
      <c r="K1056" s="46">
        <v>380663.28</v>
      </c>
      <c r="L1056" s="8">
        <v>0</v>
      </c>
      <c r="M1056" s="46">
        <v>0</v>
      </c>
      <c r="N1056" s="46">
        <v>0</v>
      </c>
      <c r="O1056" s="46">
        <v>0</v>
      </c>
      <c r="P1056" s="46">
        <v>0</v>
      </c>
      <c r="Q1056" s="46">
        <v>0</v>
      </c>
      <c r="R1056" s="46">
        <v>0</v>
      </c>
      <c r="S1056" s="46">
        <v>0</v>
      </c>
      <c r="T1056" s="50">
        <v>0</v>
      </c>
      <c r="U1056" s="50">
        <v>0</v>
      </c>
      <c r="V1056" s="46">
        <v>0</v>
      </c>
      <c r="W1056" s="46">
        <v>0</v>
      </c>
    </row>
    <row r="1057" spans="1:23" s="27" customFormat="1" ht="24.75" hidden="1" customHeight="1">
      <c r="A1057" s="16">
        <v>461</v>
      </c>
      <c r="B1057" s="7" t="s">
        <v>998</v>
      </c>
      <c r="C1057" s="40">
        <f t="shared" si="100"/>
        <v>5739017.5800000001</v>
      </c>
      <c r="D1057" s="47">
        <v>113743.05</v>
      </c>
      <c r="E1057" s="46">
        <v>0</v>
      </c>
      <c r="F1057" s="46">
        <v>0</v>
      </c>
      <c r="G1057" s="46">
        <v>0</v>
      </c>
      <c r="H1057" s="46">
        <v>0</v>
      </c>
      <c r="I1057" s="46">
        <v>0</v>
      </c>
      <c r="J1057" s="46">
        <v>0</v>
      </c>
      <c r="K1057" s="46">
        <v>0</v>
      </c>
      <c r="L1057" s="81">
        <v>0</v>
      </c>
      <c r="M1057" s="46">
        <v>0</v>
      </c>
      <c r="N1057" s="50">
        <v>0</v>
      </c>
      <c r="O1057" s="46">
        <v>0</v>
      </c>
      <c r="P1057" s="50">
        <v>0</v>
      </c>
      <c r="Q1057" s="46">
        <v>0</v>
      </c>
      <c r="R1057" s="46">
        <v>0</v>
      </c>
      <c r="S1057" s="46">
        <v>0</v>
      </c>
      <c r="T1057" s="46">
        <v>1143</v>
      </c>
      <c r="U1057" s="46">
        <v>5625274.5300000003</v>
      </c>
      <c r="V1057" s="46">
        <v>0</v>
      </c>
      <c r="W1057" s="46">
        <v>0</v>
      </c>
    </row>
    <row r="1058" spans="1:23" s="27" customFormat="1" ht="24.75" hidden="1" customHeight="1">
      <c r="A1058" s="16">
        <v>462</v>
      </c>
      <c r="B1058" s="7" t="s">
        <v>999</v>
      </c>
      <c r="C1058" s="40">
        <f t="shared" si="100"/>
        <v>5549673.6900000004</v>
      </c>
      <c r="D1058" s="47">
        <v>109990.39999999999</v>
      </c>
      <c r="E1058" s="46">
        <v>0</v>
      </c>
      <c r="F1058" s="46">
        <v>0</v>
      </c>
      <c r="G1058" s="46">
        <v>1618862.5</v>
      </c>
      <c r="H1058" s="46">
        <v>0</v>
      </c>
      <c r="I1058" s="46">
        <v>0</v>
      </c>
      <c r="J1058" s="46">
        <v>0</v>
      </c>
      <c r="K1058" s="46">
        <v>0</v>
      </c>
      <c r="L1058" s="81">
        <v>0</v>
      </c>
      <c r="M1058" s="46">
        <v>0</v>
      </c>
      <c r="N1058" s="50">
        <v>864</v>
      </c>
      <c r="O1058" s="46">
        <v>3820820.79</v>
      </c>
      <c r="P1058" s="50">
        <v>0</v>
      </c>
      <c r="Q1058" s="46">
        <v>0</v>
      </c>
      <c r="R1058" s="50">
        <v>0</v>
      </c>
      <c r="S1058" s="46">
        <v>0</v>
      </c>
      <c r="T1058" s="50">
        <v>0</v>
      </c>
      <c r="U1058" s="46">
        <v>0</v>
      </c>
      <c r="V1058" s="50">
        <v>0</v>
      </c>
      <c r="W1058" s="46">
        <v>0</v>
      </c>
    </row>
    <row r="1059" spans="1:23" s="27" customFormat="1" ht="24.75" hidden="1" customHeight="1">
      <c r="A1059" s="16">
        <v>463</v>
      </c>
      <c r="B1059" s="7" t="s">
        <v>1000</v>
      </c>
      <c r="C1059" s="40">
        <f t="shared" si="100"/>
        <v>1316815.78</v>
      </c>
      <c r="D1059" s="47">
        <v>26098.31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0</v>
      </c>
      <c r="K1059" s="46">
        <v>0</v>
      </c>
      <c r="L1059" s="81">
        <v>0</v>
      </c>
      <c r="M1059" s="46">
        <v>0</v>
      </c>
      <c r="N1059" s="50">
        <v>272</v>
      </c>
      <c r="O1059" s="46">
        <v>1290717.47</v>
      </c>
      <c r="P1059" s="50">
        <v>0</v>
      </c>
      <c r="Q1059" s="46">
        <v>0</v>
      </c>
      <c r="R1059" s="50">
        <v>0</v>
      </c>
      <c r="S1059" s="46">
        <v>0</v>
      </c>
      <c r="T1059" s="50">
        <v>0</v>
      </c>
      <c r="U1059" s="46">
        <v>0</v>
      </c>
      <c r="V1059" s="50">
        <v>0</v>
      </c>
      <c r="W1059" s="46">
        <v>0</v>
      </c>
    </row>
    <row r="1060" spans="1:23" s="27" customFormat="1" ht="24.75" hidden="1" customHeight="1">
      <c r="A1060" s="16">
        <v>464</v>
      </c>
      <c r="B1060" s="7" t="s">
        <v>1001</v>
      </c>
      <c r="C1060" s="40">
        <f t="shared" si="100"/>
        <v>3537787.33</v>
      </c>
      <c r="D1060" s="47">
        <v>70116.3</v>
      </c>
      <c r="E1060" s="46">
        <v>0</v>
      </c>
      <c r="F1060" s="46">
        <v>530156.03</v>
      </c>
      <c r="G1060" s="46">
        <v>2006282.85</v>
      </c>
      <c r="H1060" s="46">
        <v>0</v>
      </c>
      <c r="I1060" s="46">
        <v>0</v>
      </c>
      <c r="J1060" s="46">
        <v>0</v>
      </c>
      <c r="K1060" s="46">
        <v>0</v>
      </c>
      <c r="L1060" s="81">
        <v>0</v>
      </c>
      <c r="M1060" s="46">
        <v>0</v>
      </c>
      <c r="N1060" s="50">
        <v>0</v>
      </c>
      <c r="O1060" s="46">
        <v>0</v>
      </c>
      <c r="P1060" s="50">
        <v>0</v>
      </c>
      <c r="Q1060" s="46">
        <v>0</v>
      </c>
      <c r="R1060" s="50">
        <v>800</v>
      </c>
      <c r="S1060" s="46">
        <v>931232.15</v>
      </c>
      <c r="T1060" s="46">
        <v>0</v>
      </c>
      <c r="U1060" s="46">
        <v>0</v>
      </c>
      <c r="V1060" s="50">
        <v>0</v>
      </c>
      <c r="W1060" s="46">
        <v>0</v>
      </c>
    </row>
    <row r="1061" spans="1:23" s="27" customFormat="1" ht="24.75" hidden="1" customHeight="1">
      <c r="A1061" s="16">
        <v>465</v>
      </c>
      <c r="B1061" s="7" t="s">
        <v>1003</v>
      </c>
      <c r="C1061" s="40">
        <f t="shared" si="100"/>
        <v>1516440.45</v>
      </c>
      <c r="D1061" s="47">
        <v>30054.720000000001</v>
      </c>
      <c r="E1061" s="46">
        <v>0</v>
      </c>
      <c r="F1061" s="46">
        <v>0</v>
      </c>
      <c r="G1061" s="46">
        <v>1034409.9</v>
      </c>
      <c r="H1061" s="46">
        <v>228331.89</v>
      </c>
      <c r="I1061" s="46">
        <v>104552.54</v>
      </c>
      <c r="J1061" s="46">
        <v>119091.4</v>
      </c>
      <c r="K1061" s="46">
        <v>0</v>
      </c>
      <c r="L1061" s="8">
        <v>0</v>
      </c>
      <c r="M1061" s="46">
        <v>0</v>
      </c>
      <c r="N1061" s="46">
        <v>0</v>
      </c>
      <c r="O1061" s="46">
        <v>0</v>
      </c>
      <c r="P1061" s="46">
        <v>0</v>
      </c>
      <c r="Q1061" s="46">
        <v>0</v>
      </c>
      <c r="R1061" s="46">
        <v>0</v>
      </c>
      <c r="S1061" s="46">
        <v>0</v>
      </c>
      <c r="T1061" s="46">
        <v>0</v>
      </c>
      <c r="U1061" s="46">
        <v>0</v>
      </c>
      <c r="V1061" s="46">
        <v>0</v>
      </c>
      <c r="W1061" s="46">
        <v>0</v>
      </c>
    </row>
    <row r="1062" spans="1:23" s="27" customFormat="1" ht="24.75" hidden="1" customHeight="1">
      <c r="A1062" s="16">
        <v>466</v>
      </c>
      <c r="B1062" s="7" t="s">
        <v>1004</v>
      </c>
      <c r="C1062" s="40">
        <f t="shared" si="100"/>
        <v>3246165.28</v>
      </c>
      <c r="D1062" s="47">
        <v>64336.58</v>
      </c>
      <c r="E1062" s="46">
        <v>0</v>
      </c>
      <c r="F1062" s="46">
        <v>0</v>
      </c>
      <c r="G1062" s="46">
        <v>0</v>
      </c>
      <c r="H1062" s="46">
        <v>0</v>
      </c>
      <c r="I1062" s="46">
        <v>0</v>
      </c>
      <c r="J1062" s="46">
        <v>0</v>
      </c>
      <c r="K1062" s="46">
        <v>0</v>
      </c>
      <c r="L1062" s="8">
        <v>0</v>
      </c>
      <c r="M1062" s="46">
        <v>0</v>
      </c>
      <c r="N1062" s="46">
        <v>792</v>
      </c>
      <c r="O1062" s="46">
        <v>3181828.7</v>
      </c>
      <c r="P1062" s="46">
        <v>0</v>
      </c>
      <c r="Q1062" s="46">
        <v>0</v>
      </c>
      <c r="R1062" s="46">
        <v>0</v>
      </c>
      <c r="S1062" s="46">
        <v>0</v>
      </c>
      <c r="T1062" s="46">
        <v>0</v>
      </c>
      <c r="U1062" s="46">
        <v>0</v>
      </c>
      <c r="V1062" s="46">
        <v>0</v>
      </c>
      <c r="W1062" s="46">
        <v>0</v>
      </c>
    </row>
    <row r="1063" spans="1:23" s="27" customFormat="1" ht="24.75" hidden="1" customHeight="1">
      <c r="A1063" s="16">
        <v>467</v>
      </c>
      <c r="B1063" s="7" t="s">
        <v>1005</v>
      </c>
      <c r="C1063" s="40">
        <f t="shared" si="100"/>
        <v>2351350.37</v>
      </c>
      <c r="D1063" s="47">
        <v>46602.01</v>
      </c>
      <c r="E1063" s="46">
        <v>0</v>
      </c>
      <c r="F1063" s="46">
        <v>0</v>
      </c>
      <c r="G1063" s="46">
        <v>0</v>
      </c>
      <c r="H1063" s="46">
        <v>0</v>
      </c>
      <c r="I1063" s="46">
        <v>0</v>
      </c>
      <c r="J1063" s="46">
        <v>0</v>
      </c>
      <c r="K1063" s="46">
        <v>0</v>
      </c>
      <c r="L1063" s="8">
        <v>0</v>
      </c>
      <c r="M1063" s="46">
        <v>0</v>
      </c>
      <c r="N1063" s="46">
        <v>742</v>
      </c>
      <c r="O1063" s="46">
        <v>2304748.36</v>
      </c>
      <c r="P1063" s="46">
        <v>0</v>
      </c>
      <c r="Q1063" s="46">
        <v>0</v>
      </c>
      <c r="R1063" s="46">
        <v>0</v>
      </c>
      <c r="S1063" s="46">
        <v>0</v>
      </c>
      <c r="T1063" s="46">
        <v>0</v>
      </c>
      <c r="U1063" s="46">
        <v>0</v>
      </c>
      <c r="V1063" s="46">
        <v>0</v>
      </c>
      <c r="W1063" s="46">
        <v>0</v>
      </c>
    </row>
    <row r="1064" spans="1:23" s="27" customFormat="1" ht="24.75" hidden="1" customHeight="1">
      <c r="A1064" s="16">
        <v>468</v>
      </c>
      <c r="B1064" s="7" t="s">
        <v>1006</v>
      </c>
      <c r="C1064" s="40">
        <f t="shared" si="100"/>
        <v>1576642.06</v>
      </c>
      <c r="D1064" s="47">
        <v>31247.87</v>
      </c>
      <c r="E1064" s="46">
        <v>0</v>
      </c>
      <c r="F1064" s="46">
        <v>0</v>
      </c>
      <c r="G1064" s="46">
        <v>0</v>
      </c>
      <c r="H1064" s="46">
        <v>0</v>
      </c>
      <c r="I1064" s="46">
        <v>0</v>
      </c>
      <c r="J1064" s="46">
        <v>0</v>
      </c>
      <c r="K1064" s="46">
        <v>0</v>
      </c>
      <c r="L1064" s="8">
        <v>0</v>
      </c>
      <c r="M1064" s="46">
        <v>0</v>
      </c>
      <c r="N1064" s="46">
        <v>444</v>
      </c>
      <c r="O1064" s="46">
        <v>1545394.19</v>
      </c>
      <c r="P1064" s="46">
        <v>0</v>
      </c>
      <c r="Q1064" s="46">
        <v>0</v>
      </c>
      <c r="R1064" s="46">
        <v>0</v>
      </c>
      <c r="S1064" s="46">
        <v>0</v>
      </c>
      <c r="T1064" s="46">
        <v>0</v>
      </c>
      <c r="U1064" s="46">
        <v>0</v>
      </c>
      <c r="V1064" s="46">
        <v>0</v>
      </c>
      <c r="W1064" s="48">
        <v>0</v>
      </c>
    </row>
    <row r="1065" spans="1:23" s="27" customFormat="1" ht="24.75" hidden="1" customHeight="1">
      <c r="A1065" s="16">
        <v>469</v>
      </c>
      <c r="B1065" s="7" t="s">
        <v>1202</v>
      </c>
      <c r="C1065" s="40">
        <f t="shared" si="100"/>
        <v>157484.65</v>
      </c>
      <c r="D1065" s="47">
        <v>3121.23</v>
      </c>
      <c r="E1065" s="46">
        <v>0</v>
      </c>
      <c r="F1065" s="46">
        <v>154363.42000000001</v>
      </c>
      <c r="G1065" s="46">
        <v>0</v>
      </c>
      <c r="H1065" s="46">
        <v>0</v>
      </c>
      <c r="I1065" s="46">
        <v>0</v>
      </c>
      <c r="J1065" s="46">
        <v>0</v>
      </c>
      <c r="K1065" s="46">
        <v>0</v>
      </c>
      <c r="L1065" s="81">
        <v>0</v>
      </c>
      <c r="M1065" s="46">
        <v>0</v>
      </c>
      <c r="N1065" s="50">
        <v>0</v>
      </c>
      <c r="O1065" s="46">
        <v>0</v>
      </c>
      <c r="P1065" s="50">
        <v>0</v>
      </c>
      <c r="Q1065" s="46">
        <v>0</v>
      </c>
      <c r="R1065" s="50">
        <v>0</v>
      </c>
      <c r="S1065" s="46">
        <v>0</v>
      </c>
      <c r="T1065" s="46">
        <v>0</v>
      </c>
      <c r="U1065" s="46">
        <v>0</v>
      </c>
      <c r="V1065" s="50">
        <v>0</v>
      </c>
      <c r="W1065" s="48">
        <v>0</v>
      </c>
    </row>
    <row r="1066" spans="1:23" s="27" customFormat="1" ht="24.75" hidden="1" customHeight="1">
      <c r="A1066" s="16">
        <v>470</v>
      </c>
      <c r="B1066" s="7" t="s">
        <v>1203</v>
      </c>
      <c r="C1066" s="40">
        <f t="shared" si="100"/>
        <v>157444.35999999999</v>
      </c>
      <c r="D1066" s="47">
        <v>3120.43</v>
      </c>
      <c r="E1066" s="46">
        <v>0</v>
      </c>
      <c r="F1066" s="46">
        <v>154323.93</v>
      </c>
      <c r="G1066" s="46">
        <v>0</v>
      </c>
      <c r="H1066" s="46">
        <v>0</v>
      </c>
      <c r="I1066" s="46">
        <v>0</v>
      </c>
      <c r="J1066" s="46">
        <v>0</v>
      </c>
      <c r="K1066" s="46">
        <v>0</v>
      </c>
      <c r="L1066" s="81">
        <v>0</v>
      </c>
      <c r="M1066" s="46">
        <v>0</v>
      </c>
      <c r="N1066" s="50">
        <v>0</v>
      </c>
      <c r="O1066" s="46">
        <v>0</v>
      </c>
      <c r="P1066" s="50">
        <v>0</v>
      </c>
      <c r="Q1066" s="46">
        <v>0</v>
      </c>
      <c r="R1066" s="50">
        <v>0</v>
      </c>
      <c r="S1066" s="46">
        <v>0</v>
      </c>
      <c r="T1066" s="46">
        <v>0</v>
      </c>
      <c r="U1066" s="46">
        <v>0</v>
      </c>
      <c r="V1066" s="50">
        <v>0</v>
      </c>
      <c r="W1066" s="48">
        <v>0</v>
      </c>
    </row>
    <row r="1067" spans="1:23" s="27" customFormat="1" ht="24.75" hidden="1" customHeight="1">
      <c r="A1067" s="16">
        <v>471</v>
      </c>
      <c r="B1067" s="7" t="s">
        <v>1013</v>
      </c>
      <c r="C1067" s="40">
        <f t="shared" si="100"/>
        <v>2273781.2200000002</v>
      </c>
      <c r="D1067" s="47">
        <v>45608.959999999999</v>
      </c>
      <c r="E1067" s="46">
        <v>74774.92</v>
      </c>
      <c r="F1067" s="46">
        <v>0</v>
      </c>
      <c r="G1067" s="46">
        <v>0</v>
      </c>
      <c r="H1067" s="46">
        <v>0</v>
      </c>
      <c r="I1067" s="46">
        <v>0</v>
      </c>
      <c r="J1067" s="46">
        <v>0</v>
      </c>
      <c r="K1067" s="46">
        <v>0</v>
      </c>
      <c r="L1067" s="8">
        <v>0</v>
      </c>
      <c r="M1067" s="46">
        <v>0</v>
      </c>
      <c r="N1067" s="46">
        <v>0</v>
      </c>
      <c r="O1067" s="46">
        <v>0</v>
      </c>
      <c r="P1067" s="46">
        <v>0</v>
      </c>
      <c r="Q1067" s="46">
        <v>0</v>
      </c>
      <c r="R1067" s="46">
        <v>0</v>
      </c>
      <c r="S1067" s="46">
        <v>0</v>
      </c>
      <c r="T1067" s="46">
        <v>519.70000000000005</v>
      </c>
      <c r="U1067" s="46">
        <v>2153397.34</v>
      </c>
      <c r="V1067" s="46">
        <v>0</v>
      </c>
      <c r="W1067" s="48">
        <v>0</v>
      </c>
    </row>
    <row r="1068" spans="1:23" s="27" customFormat="1" ht="24.75" hidden="1" customHeight="1">
      <c r="A1068" s="16">
        <v>472</v>
      </c>
      <c r="B1068" s="7" t="s">
        <v>1014</v>
      </c>
      <c r="C1068" s="40">
        <f t="shared" si="100"/>
        <v>3351469.9</v>
      </c>
      <c r="D1068" s="47">
        <v>66978.16</v>
      </c>
      <c r="E1068" s="46">
        <v>122161.36</v>
      </c>
      <c r="F1068" s="46">
        <v>0</v>
      </c>
      <c r="G1068" s="46">
        <v>0</v>
      </c>
      <c r="H1068" s="46">
        <v>0</v>
      </c>
      <c r="I1068" s="46">
        <v>0</v>
      </c>
      <c r="J1068" s="46">
        <v>312845.14</v>
      </c>
      <c r="K1068" s="46">
        <v>0</v>
      </c>
      <c r="L1068" s="8">
        <v>0</v>
      </c>
      <c r="M1068" s="46">
        <v>0</v>
      </c>
      <c r="N1068" s="46">
        <v>620</v>
      </c>
      <c r="O1068" s="46">
        <v>2849485.24</v>
      </c>
      <c r="P1068" s="46">
        <v>0</v>
      </c>
      <c r="Q1068" s="46">
        <v>0</v>
      </c>
      <c r="R1068" s="46">
        <v>0</v>
      </c>
      <c r="S1068" s="46">
        <v>0</v>
      </c>
      <c r="T1068" s="46">
        <v>0</v>
      </c>
      <c r="U1068" s="46">
        <v>0</v>
      </c>
      <c r="V1068" s="46">
        <v>0</v>
      </c>
      <c r="W1068" s="48">
        <v>0</v>
      </c>
    </row>
    <row r="1069" spans="1:23" s="33" customFormat="1" ht="24.75" hidden="1" customHeight="1">
      <c r="A1069" s="137" t="s">
        <v>62</v>
      </c>
      <c r="B1069" s="137"/>
      <c r="C1069" s="44">
        <f t="shared" si="100"/>
        <v>88059910.730000004</v>
      </c>
      <c r="D1069" s="77">
        <f t="shared" ref="D1069:W1069" si="101">ROUND(SUM(D1046:D1068),2)</f>
        <v>1754510.37</v>
      </c>
      <c r="E1069" s="77">
        <f t="shared" si="101"/>
        <v>1714893.72</v>
      </c>
      <c r="F1069" s="77">
        <f t="shared" si="101"/>
        <v>3748824.34</v>
      </c>
      <c r="G1069" s="77">
        <f t="shared" si="101"/>
        <v>17212032.829999998</v>
      </c>
      <c r="H1069" s="77">
        <f t="shared" si="101"/>
        <v>6039253.3099999996</v>
      </c>
      <c r="I1069" s="77">
        <f t="shared" si="101"/>
        <v>2973121.21</v>
      </c>
      <c r="J1069" s="77">
        <f t="shared" si="101"/>
        <v>3545184.87</v>
      </c>
      <c r="K1069" s="77">
        <f t="shared" si="101"/>
        <v>380663.28</v>
      </c>
      <c r="L1069" s="77">
        <f t="shared" si="101"/>
        <v>0</v>
      </c>
      <c r="M1069" s="77">
        <f t="shared" si="101"/>
        <v>0</v>
      </c>
      <c r="N1069" s="77">
        <f t="shared" si="101"/>
        <v>7233</v>
      </c>
      <c r="O1069" s="77">
        <f t="shared" si="101"/>
        <v>28700646.050000001</v>
      </c>
      <c r="P1069" s="77">
        <f t="shared" si="101"/>
        <v>901</v>
      </c>
      <c r="Q1069" s="77">
        <f t="shared" si="101"/>
        <v>1108515.6000000001</v>
      </c>
      <c r="R1069" s="77">
        <f t="shared" si="101"/>
        <v>9548.5300000000007</v>
      </c>
      <c r="S1069" s="77">
        <f t="shared" si="101"/>
        <v>13103593.279999999</v>
      </c>
      <c r="T1069" s="77">
        <f t="shared" si="101"/>
        <v>1662.7</v>
      </c>
      <c r="U1069" s="77">
        <f t="shared" si="101"/>
        <v>7778671.8700000001</v>
      </c>
      <c r="V1069" s="77">
        <f t="shared" si="101"/>
        <v>0</v>
      </c>
      <c r="W1069" s="77">
        <f t="shared" si="101"/>
        <v>0</v>
      </c>
    </row>
    <row r="1070" spans="1:23" s="33" customFormat="1" ht="24.75" customHeight="1">
      <c r="A1070" s="152" t="s">
        <v>63</v>
      </c>
      <c r="B1070" s="153"/>
      <c r="C1070" s="154"/>
      <c r="D1070" s="83"/>
      <c r="E1070" s="46"/>
      <c r="F1070" s="46"/>
      <c r="G1070" s="46"/>
      <c r="H1070" s="46"/>
      <c r="I1070" s="46"/>
      <c r="J1070" s="46"/>
      <c r="K1070" s="46"/>
      <c r="L1070" s="82"/>
      <c r="M1070" s="46"/>
      <c r="N1070" s="105"/>
      <c r="O1070" s="46"/>
      <c r="P1070" s="79"/>
      <c r="Q1070" s="46"/>
      <c r="R1070" s="105"/>
      <c r="S1070" s="46"/>
      <c r="T1070" s="46"/>
      <c r="U1070" s="46"/>
      <c r="V1070" s="79"/>
      <c r="W1070" s="48"/>
    </row>
    <row r="1071" spans="1:23" s="27" customFormat="1" ht="24.75" customHeight="1">
      <c r="A1071" s="45">
        <v>12</v>
      </c>
      <c r="B1071" s="7" t="s">
        <v>1213</v>
      </c>
      <c r="C1071" s="40">
        <f t="shared" ref="C1071:C1088" si="102">ROUND(SUM(D1071+E1071+F1071+G1071+H1071+I1071+J1071+K1071+M1071+O1071+Q1071+S1071+U1071+W1071),2)</f>
        <v>6982020.5800000001</v>
      </c>
      <c r="D1071" s="47">
        <v>144135.76999999999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0</v>
      </c>
      <c r="K1071" s="46">
        <v>0</v>
      </c>
      <c r="L1071" s="8">
        <v>0</v>
      </c>
      <c r="M1071" s="46">
        <v>0</v>
      </c>
      <c r="N1071" s="46">
        <v>1790.1</v>
      </c>
      <c r="O1071" s="46">
        <v>6837884.8099999996</v>
      </c>
      <c r="P1071" s="46">
        <v>0</v>
      </c>
      <c r="Q1071" s="46">
        <v>0</v>
      </c>
      <c r="R1071" s="46">
        <v>0</v>
      </c>
      <c r="S1071" s="46">
        <v>0</v>
      </c>
      <c r="T1071" s="46">
        <v>0</v>
      </c>
      <c r="U1071" s="46">
        <v>0</v>
      </c>
      <c r="V1071" s="46">
        <v>0</v>
      </c>
      <c r="W1071" s="48">
        <v>0</v>
      </c>
    </row>
    <row r="1072" spans="1:23" s="27" customFormat="1" ht="24.75" customHeight="1">
      <c r="A1072" s="45">
        <v>13</v>
      </c>
      <c r="B1072" s="7" t="s">
        <v>525</v>
      </c>
      <c r="C1072" s="40">
        <f t="shared" si="102"/>
        <v>6660034.3399999999</v>
      </c>
      <c r="D1072" s="47">
        <v>137488.74</v>
      </c>
      <c r="E1072" s="46">
        <v>0</v>
      </c>
      <c r="F1072" s="46">
        <v>0</v>
      </c>
      <c r="G1072" s="46">
        <v>0</v>
      </c>
      <c r="H1072" s="46">
        <v>0</v>
      </c>
      <c r="I1072" s="46">
        <v>0</v>
      </c>
      <c r="J1072" s="46">
        <v>0</v>
      </c>
      <c r="K1072" s="46">
        <v>0</v>
      </c>
      <c r="L1072" s="8">
        <v>0</v>
      </c>
      <c r="M1072" s="46">
        <v>0</v>
      </c>
      <c r="N1072" s="46">
        <v>1030.2</v>
      </c>
      <c r="O1072" s="46">
        <v>3087750.86</v>
      </c>
      <c r="P1072" s="46">
        <v>0</v>
      </c>
      <c r="Q1072" s="46">
        <v>0</v>
      </c>
      <c r="R1072" s="46">
        <v>3312.67</v>
      </c>
      <c r="S1072" s="46">
        <v>3434794.74</v>
      </c>
      <c r="T1072" s="46">
        <v>0</v>
      </c>
      <c r="U1072" s="46">
        <v>0</v>
      </c>
      <c r="V1072" s="46">
        <v>0</v>
      </c>
      <c r="W1072" s="48">
        <v>0</v>
      </c>
    </row>
    <row r="1073" spans="1:23" s="27" customFormat="1" ht="24.75" customHeight="1">
      <c r="A1073" s="45">
        <v>14</v>
      </c>
      <c r="B1073" s="7" t="s">
        <v>502</v>
      </c>
      <c r="C1073" s="40">
        <f t="shared" si="102"/>
        <v>81133.94</v>
      </c>
      <c r="D1073" s="47">
        <f>ROUND((F1073+G1073+H1073+I1073+J1073+K1073+M1073+O1073+Q1073+S1073+U1073+W1073)*0.0214,2)</f>
        <v>0</v>
      </c>
      <c r="E1073" s="46">
        <v>81133.94</v>
      </c>
      <c r="F1073" s="46">
        <v>0</v>
      </c>
      <c r="G1073" s="46">
        <v>0</v>
      </c>
      <c r="H1073" s="46">
        <v>0</v>
      </c>
      <c r="I1073" s="46">
        <v>0</v>
      </c>
      <c r="J1073" s="46">
        <v>0</v>
      </c>
      <c r="K1073" s="46">
        <v>0</v>
      </c>
      <c r="L1073" s="8">
        <v>0</v>
      </c>
      <c r="M1073" s="46">
        <v>0</v>
      </c>
      <c r="N1073" s="46">
        <v>0</v>
      </c>
      <c r="O1073" s="46">
        <v>0</v>
      </c>
      <c r="P1073" s="46">
        <v>0</v>
      </c>
      <c r="Q1073" s="46">
        <v>0</v>
      </c>
      <c r="R1073" s="46">
        <v>0</v>
      </c>
      <c r="S1073" s="46">
        <v>0</v>
      </c>
      <c r="T1073" s="46">
        <v>0</v>
      </c>
      <c r="U1073" s="46">
        <v>0</v>
      </c>
      <c r="V1073" s="46">
        <v>0</v>
      </c>
      <c r="W1073" s="48">
        <v>0</v>
      </c>
    </row>
    <row r="1074" spans="1:23" s="27" customFormat="1" ht="24.75" customHeight="1">
      <c r="A1074" s="45">
        <v>15</v>
      </c>
      <c r="B1074" s="7" t="s">
        <v>503</v>
      </c>
      <c r="C1074" s="40">
        <f t="shared" si="102"/>
        <v>2859943.49</v>
      </c>
      <c r="D1074" s="47">
        <v>57262.33</v>
      </c>
      <c r="E1074" s="46">
        <v>86122.98</v>
      </c>
      <c r="F1074" s="46">
        <v>0</v>
      </c>
      <c r="G1074" s="46">
        <v>1138527.31</v>
      </c>
      <c r="H1074" s="46">
        <v>823249.03</v>
      </c>
      <c r="I1074" s="46">
        <v>278986.07</v>
      </c>
      <c r="J1074" s="46">
        <v>475795.77</v>
      </c>
      <c r="K1074" s="46">
        <v>0</v>
      </c>
      <c r="L1074" s="8">
        <v>0</v>
      </c>
      <c r="M1074" s="46">
        <v>0</v>
      </c>
      <c r="N1074" s="46">
        <v>0</v>
      </c>
      <c r="O1074" s="46">
        <v>0</v>
      </c>
      <c r="P1074" s="46">
        <v>0</v>
      </c>
      <c r="Q1074" s="46">
        <v>0</v>
      </c>
      <c r="R1074" s="46">
        <v>0</v>
      </c>
      <c r="S1074" s="46">
        <v>0</v>
      </c>
      <c r="T1074" s="46">
        <v>0</v>
      </c>
      <c r="U1074" s="46">
        <v>0</v>
      </c>
      <c r="V1074" s="46">
        <v>0</v>
      </c>
      <c r="W1074" s="48">
        <v>0</v>
      </c>
    </row>
    <row r="1075" spans="1:23" s="27" customFormat="1" ht="24.75" customHeight="1">
      <c r="A1075" s="45">
        <v>16</v>
      </c>
      <c r="B1075" s="7" t="s">
        <v>504</v>
      </c>
      <c r="C1075" s="40">
        <f t="shared" si="102"/>
        <v>582132.13</v>
      </c>
      <c r="D1075" s="47">
        <v>10297.950000000001</v>
      </c>
      <c r="E1075" s="46">
        <v>83293.34</v>
      </c>
      <c r="F1075" s="46">
        <v>0</v>
      </c>
      <c r="G1075" s="46">
        <v>181749.75</v>
      </c>
      <c r="H1075" s="46">
        <v>0</v>
      </c>
      <c r="I1075" s="46">
        <v>0</v>
      </c>
      <c r="J1075" s="46">
        <v>306791.09000000003</v>
      </c>
      <c r="K1075" s="46">
        <v>0</v>
      </c>
      <c r="L1075" s="8">
        <v>0</v>
      </c>
      <c r="M1075" s="46">
        <v>0</v>
      </c>
      <c r="N1075" s="46">
        <v>0</v>
      </c>
      <c r="O1075" s="46">
        <v>0</v>
      </c>
      <c r="P1075" s="46">
        <v>0</v>
      </c>
      <c r="Q1075" s="46">
        <v>0</v>
      </c>
      <c r="R1075" s="46">
        <v>0</v>
      </c>
      <c r="S1075" s="46">
        <v>0</v>
      </c>
      <c r="T1075" s="46">
        <v>0</v>
      </c>
      <c r="U1075" s="46">
        <v>0</v>
      </c>
      <c r="V1075" s="46">
        <v>0</v>
      </c>
      <c r="W1075" s="48">
        <v>0</v>
      </c>
    </row>
    <row r="1076" spans="1:23" s="27" customFormat="1" ht="24.75" customHeight="1">
      <c r="A1076" s="45">
        <v>17</v>
      </c>
      <c r="B1076" s="7" t="s">
        <v>505</v>
      </c>
      <c r="C1076" s="40">
        <f t="shared" si="102"/>
        <v>607685.64</v>
      </c>
      <c r="D1076" s="47">
        <v>10854.34</v>
      </c>
      <c r="E1076" s="46">
        <v>81895.039999999994</v>
      </c>
      <c r="F1076" s="46">
        <v>0</v>
      </c>
      <c r="G1076" s="46">
        <v>204888.72</v>
      </c>
      <c r="H1076" s="46">
        <v>0</v>
      </c>
      <c r="I1076" s="46">
        <v>0</v>
      </c>
      <c r="J1076" s="46">
        <v>310047.53999999998</v>
      </c>
      <c r="K1076" s="46">
        <v>0</v>
      </c>
      <c r="L1076" s="8">
        <v>0</v>
      </c>
      <c r="M1076" s="46">
        <v>0</v>
      </c>
      <c r="N1076" s="46">
        <v>0</v>
      </c>
      <c r="O1076" s="46">
        <v>0</v>
      </c>
      <c r="P1076" s="46">
        <v>0</v>
      </c>
      <c r="Q1076" s="46">
        <v>0</v>
      </c>
      <c r="R1076" s="46">
        <v>0</v>
      </c>
      <c r="S1076" s="46">
        <v>0</v>
      </c>
      <c r="T1076" s="46">
        <v>0</v>
      </c>
      <c r="U1076" s="46">
        <v>0</v>
      </c>
      <c r="V1076" s="46">
        <v>0</v>
      </c>
      <c r="W1076" s="48">
        <v>0</v>
      </c>
    </row>
    <row r="1077" spans="1:23" s="27" customFormat="1" ht="24.75" customHeight="1">
      <c r="A1077" s="45">
        <v>18</v>
      </c>
      <c r="B1077" s="7" t="s">
        <v>506</v>
      </c>
      <c r="C1077" s="40">
        <f t="shared" si="102"/>
        <v>576568.98</v>
      </c>
      <c r="D1077" s="47">
        <v>10211.969999999999</v>
      </c>
      <c r="E1077" s="46">
        <v>81895.039999999994</v>
      </c>
      <c r="F1077" s="46">
        <v>0</v>
      </c>
      <c r="G1077" s="46">
        <v>171716.45</v>
      </c>
      <c r="H1077" s="46">
        <v>0</v>
      </c>
      <c r="I1077" s="46">
        <v>0</v>
      </c>
      <c r="J1077" s="46">
        <v>312745.52</v>
      </c>
      <c r="K1077" s="46">
        <v>0</v>
      </c>
      <c r="L1077" s="8">
        <v>0</v>
      </c>
      <c r="M1077" s="46">
        <v>0</v>
      </c>
      <c r="N1077" s="46">
        <v>0</v>
      </c>
      <c r="O1077" s="46">
        <v>0</v>
      </c>
      <c r="P1077" s="46">
        <v>0</v>
      </c>
      <c r="Q1077" s="46">
        <v>0</v>
      </c>
      <c r="R1077" s="46">
        <v>0</v>
      </c>
      <c r="S1077" s="46">
        <v>0</v>
      </c>
      <c r="T1077" s="46">
        <v>0</v>
      </c>
      <c r="U1077" s="46">
        <v>0</v>
      </c>
      <c r="V1077" s="46">
        <v>0</v>
      </c>
      <c r="W1077" s="48">
        <v>0</v>
      </c>
    </row>
    <row r="1078" spans="1:23" s="27" customFormat="1" ht="24.75" customHeight="1">
      <c r="A1078" s="45">
        <v>19</v>
      </c>
      <c r="B1078" s="7" t="s">
        <v>507</v>
      </c>
      <c r="C1078" s="40">
        <f t="shared" si="102"/>
        <v>586756.4</v>
      </c>
      <c r="D1078" s="47">
        <v>10440.870000000001</v>
      </c>
      <c r="E1078" s="46">
        <v>80994.7</v>
      </c>
      <c r="F1078" s="46">
        <v>0</v>
      </c>
      <c r="G1078" s="46">
        <v>171808.19</v>
      </c>
      <c r="H1078" s="46">
        <v>0</v>
      </c>
      <c r="I1078" s="46">
        <v>0</v>
      </c>
      <c r="J1078" s="46">
        <v>323512.64</v>
      </c>
      <c r="K1078" s="46">
        <v>0</v>
      </c>
      <c r="L1078" s="8">
        <v>0</v>
      </c>
      <c r="M1078" s="46">
        <v>0</v>
      </c>
      <c r="N1078" s="46">
        <v>0</v>
      </c>
      <c r="O1078" s="46">
        <v>0</v>
      </c>
      <c r="P1078" s="46">
        <v>0</v>
      </c>
      <c r="Q1078" s="46">
        <v>0</v>
      </c>
      <c r="R1078" s="46">
        <v>0</v>
      </c>
      <c r="S1078" s="46">
        <v>0</v>
      </c>
      <c r="T1078" s="46">
        <v>0</v>
      </c>
      <c r="U1078" s="46">
        <v>0</v>
      </c>
      <c r="V1078" s="46">
        <v>0</v>
      </c>
      <c r="W1078" s="48">
        <v>0</v>
      </c>
    </row>
    <row r="1079" spans="1:23" s="27" customFormat="1" ht="24.75" hidden="1" customHeight="1">
      <c r="A1079" s="45">
        <v>481</v>
      </c>
      <c r="B1079" s="7" t="s">
        <v>1104</v>
      </c>
      <c r="C1079" s="40">
        <f t="shared" si="102"/>
        <v>6366089.3799999999</v>
      </c>
      <c r="D1079" s="47">
        <v>129996.72</v>
      </c>
      <c r="E1079" s="46">
        <v>68972.86</v>
      </c>
      <c r="F1079" s="46">
        <v>0</v>
      </c>
      <c r="G1079" s="46">
        <v>0</v>
      </c>
      <c r="H1079" s="46">
        <v>0</v>
      </c>
      <c r="I1079" s="46">
        <v>0</v>
      </c>
      <c r="J1079" s="46">
        <v>0</v>
      </c>
      <c r="K1079" s="46">
        <v>0</v>
      </c>
      <c r="L1079" s="8">
        <v>0</v>
      </c>
      <c r="M1079" s="46">
        <v>0</v>
      </c>
      <c r="N1079" s="46">
        <v>1057.2</v>
      </c>
      <c r="O1079" s="46">
        <v>6167119.7999999998</v>
      </c>
      <c r="P1079" s="46">
        <v>0</v>
      </c>
      <c r="Q1079" s="46">
        <v>0</v>
      </c>
      <c r="R1079" s="46">
        <v>0</v>
      </c>
      <c r="S1079" s="46">
        <v>0</v>
      </c>
      <c r="T1079" s="46">
        <v>0</v>
      </c>
      <c r="U1079" s="46">
        <v>0</v>
      </c>
      <c r="V1079" s="46">
        <v>0</v>
      </c>
      <c r="W1079" s="48">
        <v>0</v>
      </c>
    </row>
    <row r="1080" spans="1:23" s="27" customFormat="1" ht="24.75" hidden="1" customHeight="1">
      <c r="A1080" s="45">
        <v>482</v>
      </c>
      <c r="B1080" s="7" t="s">
        <v>498</v>
      </c>
      <c r="C1080" s="40">
        <f t="shared" si="102"/>
        <v>542733.28</v>
      </c>
      <c r="D1080" s="47">
        <v>10349.450000000001</v>
      </c>
      <c r="E1080" s="46">
        <v>41399.800000000003</v>
      </c>
      <c r="F1080" s="46">
        <v>0</v>
      </c>
      <c r="G1080" s="46">
        <v>0</v>
      </c>
      <c r="H1080" s="46">
        <v>0</v>
      </c>
      <c r="I1080" s="46">
        <v>0</v>
      </c>
      <c r="J1080" s="46">
        <v>490984.03</v>
      </c>
      <c r="K1080" s="46">
        <v>0</v>
      </c>
      <c r="L1080" s="8">
        <v>0</v>
      </c>
      <c r="M1080" s="46">
        <v>0</v>
      </c>
      <c r="N1080" s="46">
        <v>0</v>
      </c>
      <c r="O1080" s="46">
        <v>0</v>
      </c>
      <c r="P1080" s="46">
        <v>0</v>
      </c>
      <c r="Q1080" s="46">
        <v>0</v>
      </c>
      <c r="R1080" s="46">
        <v>0</v>
      </c>
      <c r="S1080" s="46">
        <v>0</v>
      </c>
      <c r="T1080" s="46">
        <v>0</v>
      </c>
      <c r="U1080" s="46">
        <v>0</v>
      </c>
      <c r="V1080" s="46">
        <v>0</v>
      </c>
      <c r="W1080" s="48">
        <v>0</v>
      </c>
    </row>
    <row r="1081" spans="1:23" s="27" customFormat="1" ht="24.75" hidden="1" customHeight="1">
      <c r="A1081" s="45">
        <v>483</v>
      </c>
      <c r="B1081" s="7" t="s">
        <v>1159</v>
      </c>
      <c r="C1081" s="40">
        <f t="shared" si="102"/>
        <v>2678863.73</v>
      </c>
      <c r="D1081" s="47">
        <v>55302.06</v>
      </c>
      <c r="E1081" s="46">
        <v>0</v>
      </c>
      <c r="F1081" s="46">
        <v>0</v>
      </c>
      <c r="G1081" s="46">
        <v>0</v>
      </c>
      <c r="H1081" s="46">
        <v>0</v>
      </c>
      <c r="I1081" s="46">
        <v>0</v>
      </c>
      <c r="J1081" s="46">
        <v>0</v>
      </c>
      <c r="K1081" s="46">
        <v>0</v>
      </c>
      <c r="L1081" s="8">
        <v>0</v>
      </c>
      <c r="M1081" s="46">
        <v>0</v>
      </c>
      <c r="N1081" s="46">
        <v>0</v>
      </c>
      <c r="O1081" s="46">
        <v>0</v>
      </c>
      <c r="P1081" s="46">
        <v>0</v>
      </c>
      <c r="Q1081" s="46">
        <v>0</v>
      </c>
      <c r="R1081" s="46">
        <v>0</v>
      </c>
      <c r="S1081" s="46">
        <v>0</v>
      </c>
      <c r="T1081" s="46">
        <v>586.29999999999995</v>
      </c>
      <c r="U1081" s="46">
        <v>2623561.67</v>
      </c>
      <c r="V1081" s="46">
        <v>0</v>
      </c>
      <c r="W1081" s="48">
        <v>0</v>
      </c>
    </row>
    <row r="1082" spans="1:23" s="27" customFormat="1" ht="24.75" hidden="1" customHeight="1">
      <c r="A1082" s="45">
        <v>484</v>
      </c>
      <c r="B1082" s="7" t="s">
        <v>1279</v>
      </c>
      <c r="C1082" s="40">
        <f t="shared" si="102"/>
        <v>20160924.02</v>
      </c>
      <c r="D1082" s="47">
        <v>407502.4</v>
      </c>
      <c r="E1082" s="46">
        <v>421270.8</v>
      </c>
      <c r="F1082" s="46">
        <v>0</v>
      </c>
      <c r="G1082" s="46">
        <v>0</v>
      </c>
      <c r="H1082" s="46">
        <v>0</v>
      </c>
      <c r="I1082" s="46">
        <v>0</v>
      </c>
      <c r="J1082" s="46">
        <v>0</v>
      </c>
      <c r="K1082" s="46">
        <v>0</v>
      </c>
      <c r="L1082" s="8">
        <v>0</v>
      </c>
      <c r="M1082" s="46">
        <v>0</v>
      </c>
      <c r="N1082" s="46">
        <v>2385.8000000000002</v>
      </c>
      <c r="O1082" s="46">
        <v>11265739.119999999</v>
      </c>
      <c r="P1082" s="46">
        <v>0</v>
      </c>
      <c r="Q1082" s="46">
        <v>0</v>
      </c>
      <c r="R1082" s="46">
        <v>5239.1000000000004</v>
      </c>
      <c r="S1082" s="46">
        <v>8066411.7000000002</v>
      </c>
      <c r="T1082" s="46">
        <v>0</v>
      </c>
      <c r="U1082" s="46">
        <v>0</v>
      </c>
      <c r="V1082" s="46">
        <v>0</v>
      </c>
      <c r="W1082" s="48">
        <v>0</v>
      </c>
    </row>
    <row r="1083" spans="1:23" s="27" customFormat="1" ht="24.75" hidden="1" customHeight="1">
      <c r="A1083" s="45">
        <v>485</v>
      </c>
      <c r="B1083" s="7" t="s">
        <v>501</v>
      </c>
      <c r="C1083" s="40">
        <f t="shared" si="102"/>
        <v>9196082.0500000007</v>
      </c>
      <c r="D1083" s="47">
        <v>180629.4</v>
      </c>
      <c r="E1083" s="46">
        <v>446289.16</v>
      </c>
      <c r="F1083" s="46">
        <v>671119.68</v>
      </c>
      <c r="G1083" s="46">
        <v>0</v>
      </c>
      <c r="H1083" s="46">
        <v>287608.63</v>
      </c>
      <c r="I1083" s="46">
        <v>128570.14</v>
      </c>
      <c r="J1083" s="46">
        <v>228342.93</v>
      </c>
      <c r="K1083" s="46">
        <v>0</v>
      </c>
      <c r="L1083" s="8">
        <v>0</v>
      </c>
      <c r="M1083" s="46">
        <v>0</v>
      </c>
      <c r="N1083" s="46">
        <v>970.2</v>
      </c>
      <c r="O1083" s="46">
        <v>3116801.35</v>
      </c>
      <c r="P1083" s="46">
        <v>746</v>
      </c>
      <c r="Q1083" s="46">
        <v>418993.1</v>
      </c>
      <c r="R1083" s="46">
        <v>1631</v>
      </c>
      <c r="S1083" s="46">
        <v>3717727.66</v>
      </c>
      <c r="T1083" s="46">
        <v>0</v>
      </c>
      <c r="U1083" s="46">
        <v>0</v>
      </c>
      <c r="V1083" s="46">
        <v>0</v>
      </c>
      <c r="W1083" s="48">
        <v>0</v>
      </c>
    </row>
    <row r="1084" spans="1:23" s="27" customFormat="1" ht="24.75" hidden="1" customHeight="1">
      <c r="A1084" s="45">
        <v>486</v>
      </c>
      <c r="B1084" s="7" t="s">
        <v>1158</v>
      </c>
      <c r="C1084" s="40">
        <f t="shared" si="102"/>
        <v>78063.45</v>
      </c>
      <c r="D1084" s="47">
        <f>ROUND((F1084+G1084+H1084+I1084+J1084+K1084+M1084+O1084+Q1084+S1084+U1084+W1084)*0.0214,2)</f>
        <v>1635.56</v>
      </c>
      <c r="E1084" s="46">
        <v>0</v>
      </c>
      <c r="F1084" s="46">
        <v>0</v>
      </c>
      <c r="G1084" s="46">
        <v>0</v>
      </c>
      <c r="H1084" s="46">
        <v>0</v>
      </c>
      <c r="I1084" s="46">
        <v>0</v>
      </c>
      <c r="J1084" s="46">
        <v>76427.89</v>
      </c>
      <c r="K1084" s="46">
        <v>0</v>
      </c>
      <c r="L1084" s="8">
        <v>0</v>
      </c>
      <c r="M1084" s="46">
        <v>0</v>
      </c>
      <c r="N1084" s="46">
        <v>0</v>
      </c>
      <c r="O1084" s="46">
        <v>0</v>
      </c>
      <c r="P1084" s="46">
        <v>0</v>
      </c>
      <c r="Q1084" s="46">
        <v>0</v>
      </c>
      <c r="R1084" s="46">
        <v>0</v>
      </c>
      <c r="S1084" s="46">
        <v>0</v>
      </c>
      <c r="T1084" s="46">
        <v>0</v>
      </c>
      <c r="U1084" s="46">
        <v>0</v>
      </c>
      <c r="V1084" s="46">
        <v>0</v>
      </c>
      <c r="W1084" s="48">
        <v>0</v>
      </c>
    </row>
    <row r="1085" spans="1:23" s="27" customFormat="1" ht="24.75" hidden="1" customHeight="1">
      <c r="A1085" s="45">
        <v>487</v>
      </c>
      <c r="B1085" s="7" t="s">
        <v>1155</v>
      </c>
      <c r="C1085" s="40">
        <f t="shared" si="102"/>
        <v>45166.38</v>
      </c>
      <c r="D1085" s="47">
        <f>ROUND((F1085+G1085+H1085+I1085+J1085+K1085+M1085+O1085+Q1085+S1085+U1085+W1085)*0.0214,2)</f>
        <v>946.31</v>
      </c>
      <c r="E1085" s="46">
        <v>0</v>
      </c>
      <c r="F1085" s="46">
        <v>0</v>
      </c>
      <c r="G1085" s="46">
        <v>0</v>
      </c>
      <c r="H1085" s="46">
        <v>0</v>
      </c>
      <c r="I1085" s="46">
        <v>0</v>
      </c>
      <c r="J1085" s="46">
        <v>44220.07</v>
      </c>
      <c r="K1085" s="46">
        <v>0</v>
      </c>
      <c r="L1085" s="8">
        <v>0</v>
      </c>
      <c r="M1085" s="46">
        <v>0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0</v>
      </c>
      <c r="V1085" s="46">
        <v>0</v>
      </c>
      <c r="W1085" s="46">
        <v>0</v>
      </c>
    </row>
    <row r="1086" spans="1:23" s="27" customFormat="1" ht="24.75" hidden="1" customHeight="1">
      <c r="A1086" s="45">
        <v>488</v>
      </c>
      <c r="B1086" s="7" t="s">
        <v>499</v>
      </c>
      <c r="C1086" s="40">
        <f t="shared" si="102"/>
        <v>13727766.449999999</v>
      </c>
      <c r="D1086" s="47">
        <v>279131.7</v>
      </c>
      <c r="E1086" s="46">
        <v>206464</v>
      </c>
      <c r="F1086" s="46">
        <v>0</v>
      </c>
      <c r="G1086" s="46">
        <v>0</v>
      </c>
      <c r="H1086" s="46">
        <v>0</v>
      </c>
      <c r="I1086" s="46">
        <v>0</v>
      </c>
      <c r="J1086" s="46">
        <v>0</v>
      </c>
      <c r="K1086" s="46">
        <v>0</v>
      </c>
      <c r="L1086" s="8">
        <v>0</v>
      </c>
      <c r="M1086" s="46">
        <v>0</v>
      </c>
      <c r="N1086" s="46">
        <v>2797.8</v>
      </c>
      <c r="O1086" s="46">
        <v>13242170.75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8">
        <v>0</v>
      </c>
    </row>
    <row r="1087" spans="1:23" s="27" customFormat="1" ht="24.75" hidden="1" customHeight="1">
      <c r="A1087" s="45">
        <v>489</v>
      </c>
      <c r="B1087" s="7" t="s">
        <v>540</v>
      </c>
      <c r="C1087" s="40">
        <f t="shared" si="102"/>
        <v>5194377.49</v>
      </c>
      <c r="D1087" s="47">
        <v>103886.82</v>
      </c>
      <c r="E1087" s="46">
        <v>162039.46</v>
      </c>
      <c r="F1087" s="46">
        <v>0</v>
      </c>
      <c r="G1087" s="46">
        <v>0</v>
      </c>
      <c r="H1087" s="46">
        <v>0</v>
      </c>
      <c r="I1087" s="46">
        <v>0</v>
      </c>
      <c r="J1087" s="46">
        <v>0</v>
      </c>
      <c r="K1087" s="46">
        <v>0</v>
      </c>
      <c r="L1087" s="8">
        <v>0</v>
      </c>
      <c r="M1087" s="46">
        <v>0</v>
      </c>
      <c r="N1087" s="46">
        <v>1175.2</v>
      </c>
      <c r="O1087" s="46">
        <v>4928451.21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8">
        <v>0</v>
      </c>
    </row>
    <row r="1088" spans="1:23" s="26" customFormat="1" ht="24.75" hidden="1" customHeight="1">
      <c r="A1088" s="137" t="s">
        <v>64</v>
      </c>
      <c r="B1088" s="137"/>
      <c r="C1088" s="44">
        <f t="shared" si="102"/>
        <v>76926341.730000004</v>
      </c>
      <c r="D1088" s="77">
        <f t="shared" ref="D1088:W1088" si="103">ROUND(SUM(D1071:D1087),2)</f>
        <v>1550072.39</v>
      </c>
      <c r="E1088" s="77">
        <f t="shared" si="103"/>
        <v>1841771.12</v>
      </c>
      <c r="F1088" s="77">
        <f t="shared" si="103"/>
        <v>671119.68</v>
      </c>
      <c r="G1088" s="77">
        <f t="shared" si="103"/>
        <v>1868690.42</v>
      </c>
      <c r="H1088" s="77">
        <f t="shared" si="103"/>
        <v>1110857.6599999999</v>
      </c>
      <c r="I1088" s="77">
        <f t="shared" si="103"/>
        <v>407556.21</v>
      </c>
      <c r="J1088" s="77">
        <f t="shared" si="103"/>
        <v>2568867.48</v>
      </c>
      <c r="K1088" s="77">
        <f t="shared" si="103"/>
        <v>0</v>
      </c>
      <c r="L1088" s="77">
        <f t="shared" si="103"/>
        <v>0</v>
      </c>
      <c r="M1088" s="77">
        <f t="shared" si="103"/>
        <v>0</v>
      </c>
      <c r="N1088" s="77">
        <f t="shared" si="103"/>
        <v>11206.5</v>
      </c>
      <c r="O1088" s="77">
        <f t="shared" si="103"/>
        <v>48645917.899999999</v>
      </c>
      <c r="P1088" s="77">
        <f t="shared" si="103"/>
        <v>746</v>
      </c>
      <c r="Q1088" s="77">
        <f t="shared" si="103"/>
        <v>418993.1</v>
      </c>
      <c r="R1088" s="77">
        <f t="shared" si="103"/>
        <v>10182.77</v>
      </c>
      <c r="S1088" s="77">
        <f t="shared" si="103"/>
        <v>15218934.1</v>
      </c>
      <c r="T1088" s="77">
        <f t="shared" si="103"/>
        <v>586.29999999999995</v>
      </c>
      <c r="U1088" s="77">
        <f t="shared" si="103"/>
        <v>2623561.67</v>
      </c>
      <c r="V1088" s="77">
        <f t="shared" si="103"/>
        <v>0</v>
      </c>
      <c r="W1088" s="77">
        <f t="shared" si="103"/>
        <v>0</v>
      </c>
    </row>
    <row r="1089" spans="1:23" s="26" customFormat="1" ht="24.75" hidden="1" customHeight="1">
      <c r="A1089" s="152" t="s">
        <v>66</v>
      </c>
      <c r="B1089" s="153"/>
      <c r="C1089" s="154"/>
      <c r="D1089" s="83"/>
      <c r="E1089" s="46"/>
      <c r="F1089" s="46"/>
      <c r="G1089" s="46"/>
      <c r="H1089" s="46"/>
      <c r="I1089" s="46"/>
      <c r="J1089" s="46"/>
      <c r="K1089" s="46"/>
      <c r="L1089" s="93"/>
      <c r="M1089" s="46"/>
      <c r="N1089" s="105"/>
      <c r="O1089" s="46"/>
      <c r="P1089" s="105"/>
      <c r="Q1089" s="46"/>
      <c r="R1089" s="105"/>
      <c r="S1089" s="46"/>
      <c r="T1089" s="46"/>
      <c r="U1089" s="46"/>
      <c r="V1089" s="105"/>
      <c r="W1089" s="48"/>
    </row>
    <row r="1090" spans="1:23" s="27" customFormat="1" ht="24.75" hidden="1" customHeight="1">
      <c r="A1090" s="16">
        <v>490</v>
      </c>
      <c r="B1090" s="7" t="s">
        <v>919</v>
      </c>
      <c r="C1090" s="40">
        <f t="shared" ref="C1090:C1099" si="104">ROUND(SUM(D1090+E1090+F1090+G1090+H1090+I1090+J1090+K1090+M1090+O1090+Q1090+S1090+U1090+W1090),2)</f>
        <v>4576403.8099999996</v>
      </c>
      <c r="D1090" s="47">
        <v>90316.62</v>
      </c>
      <c r="E1090" s="46">
        <v>243878.36</v>
      </c>
      <c r="F1090" s="46">
        <v>427447.76</v>
      </c>
      <c r="G1090" s="46">
        <v>0</v>
      </c>
      <c r="H1090" s="46">
        <v>0</v>
      </c>
      <c r="I1090" s="46">
        <v>0</v>
      </c>
      <c r="J1090" s="46">
        <v>0</v>
      </c>
      <c r="K1090" s="46">
        <v>0</v>
      </c>
      <c r="L1090" s="8">
        <v>0</v>
      </c>
      <c r="M1090" s="46">
        <v>0</v>
      </c>
      <c r="N1090" s="46">
        <v>741.02</v>
      </c>
      <c r="O1090" s="46">
        <v>3164866.13</v>
      </c>
      <c r="P1090" s="46">
        <v>0</v>
      </c>
      <c r="Q1090" s="46">
        <v>0</v>
      </c>
      <c r="R1090" s="46">
        <v>910</v>
      </c>
      <c r="S1090" s="46">
        <v>649894.93999999994</v>
      </c>
      <c r="T1090" s="46">
        <v>0</v>
      </c>
      <c r="U1090" s="46">
        <v>0</v>
      </c>
      <c r="V1090" s="46">
        <v>0</v>
      </c>
      <c r="W1090" s="48">
        <v>0</v>
      </c>
    </row>
    <row r="1091" spans="1:23" s="27" customFormat="1" ht="24.75" hidden="1" customHeight="1">
      <c r="A1091" s="16">
        <v>491</v>
      </c>
      <c r="B1091" s="7" t="s">
        <v>920</v>
      </c>
      <c r="C1091" s="40">
        <f t="shared" si="104"/>
        <v>4057022.73</v>
      </c>
      <c r="D1091" s="47">
        <v>81266.98</v>
      </c>
      <c r="E1091" s="46">
        <v>158612.74</v>
      </c>
      <c r="F1091" s="46">
        <v>481910.14</v>
      </c>
      <c r="G1091" s="46">
        <v>0</v>
      </c>
      <c r="H1091" s="46">
        <v>0</v>
      </c>
      <c r="I1091" s="46">
        <v>171621.2</v>
      </c>
      <c r="J1091" s="46">
        <v>0</v>
      </c>
      <c r="K1091" s="46">
        <v>0</v>
      </c>
      <c r="L1091" s="8">
        <v>0</v>
      </c>
      <c r="M1091" s="46">
        <v>0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1011.84</v>
      </c>
      <c r="U1091" s="46">
        <v>3163611.67</v>
      </c>
      <c r="V1091" s="46">
        <v>0</v>
      </c>
      <c r="W1091" s="48">
        <v>0</v>
      </c>
    </row>
    <row r="1092" spans="1:23" s="27" customFormat="1" ht="24.75" hidden="1" customHeight="1">
      <c r="A1092" s="16">
        <v>492</v>
      </c>
      <c r="B1092" s="7" t="s">
        <v>921</v>
      </c>
      <c r="C1092" s="40">
        <f t="shared" si="104"/>
        <v>7403934.0499999998</v>
      </c>
      <c r="D1092" s="47">
        <v>135880.99</v>
      </c>
      <c r="E1092" s="46">
        <v>176513.34</v>
      </c>
      <c r="F1092" s="46">
        <v>0</v>
      </c>
      <c r="G1092" s="46">
        <v>0</v>
      </c>
      <c r="H1092" s="46">
        <v>0</v>
      </c>
      <c r="I1092" s="46">
        <v>0</v>
      </c>
      <c r="J1092" s="46">
        <v>0</v>
      </c>
      <c r="K1092" s="46">
        <v>0</v>
      </c>
      <c r="L1092" s="8">
        <v>0</v>
      </c>
      <c r="M1092" s="46">
        <v>0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1650</v>
      </c>
      <c r="U1092" s="46">
        <v>7091539.7199999997</v>
      </c>
      <c r="V1092" s="46">
        <v>0</v>
      </c>
      <c r="W1092" s="46">
        <v>0</v>
      </c>
    </row>
    <row r="1093" spans="1:23" s="27" customFormat="1" ht="24.75" hidden="1" customHeight="1">
      <c r="A1093" s="16">
        <v>493</v>
      </c>
      <c r="B1093" s="7" t="s">
        <v>922</v>
      </c>
      <c r="C1093" s="40">
        <f t="shared" si="104"/>
        <v>7646510.5499999998</v>
      </c>
      <c r="D1093" s="47">
        <v>150775.4</v>
      </c>
      <c r="E1093" s="46">
        <v>413753.02</v>
      </c>
      <c r="F1093" s="46">
        <v>985253.03</v>
      </c>
      <c r="G1093" s="46">
        <v>0</v>
      </c>
      <c r="H1093" s="46">
        <v>0</v>
      </c>
      <c r="I1093" s="46">
        <v>0</v>
      </c>
      <c r="J1093" s="46">
        <v>0</v>
      </c>
      <c r="K1093" s="46">
        <v>210312.86</v>
      </c>
      <c r="L1093" s="8">
        <v>0</v>
      </c>
      <c r="M1093" s="46">
        <v>0</v>
      </c>
      <c r="N1093" s="46">
        <v>1264</v>
      </c>
      <c r="O1093" s="46">
        <v>5218261.82</v>
      </c>
      <c r="P1093" s="46">
        <v>902.5</v>
      </c>
      <c r="Q1093" s="46">
        <v>668154.42000000004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6">
        <v>0</v>
      </c>
    </row>
    <row r="1094" spans="1:23" s="27" customFormat="1" ht="24.75" hidden="1" customHeight="1">
      <c r="A1094" s="16">
        <v>494</v>
      </c>
      <c r="B1094" s="7" t="s">
        <v>923</v>
      </c>
      <c r="C1094" s="40">
        <f t="shared" si="104"/>
        <v>8510631.75</v>
      </c>
      <c r="D1094" s="47">
        <v>169683.27</v>
      </c>
      <c r="E1094" s="46">
        <v>511767.36</v>
      </c>
      <c r="F1094" s="46">
        <v>988213.81</v>
      </c>
      <c r="G1094" s="46">
        <v>794882.95</v>
      </c>
      <c r="H1094" s="46">
        <v>0</v>
      </c>
      <c r="I1094" s="46">
        <v>0</v>
      </c>
      <c r="J1094" s="46">
        <v>732942.82</v>
      </c>
      <c r="K1094" s="46">
        <v>176452.87</v>
      </c>
      <c r="L1094" s="8">
        <v>0</v>
      </c>
      <c r="M1094" s="46">
        <v>0</v>
      </c>
      <c r="N1094" s="46">
        <v>1264</v>
      </c>
      <c r="O1094" s="46">
        <v>5136688.67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6">
        <v>0</v>
      </c>
    </row>
    <row r="1095" spans="1:23" s="27" customFormat="1" ht="24.75" hidden="1" customHeight="1">
      <c r="A1095" s="16">
        <v>495</v>
      </c>
      <c r="B1095" s="7" t="s">
        <v>924</v>
      </c>
      <c r="C1095" s="40">
        <f t="shared" si="104"/>
        <v>12285105.699999999</v>
      </c>
      <c r="D1095" s="47">
        <v>247857.38</v>
      </c>
      <c r="E1095" s="46">
        <v>395286.02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8">
        <v>0</v>
      </c>
      <c r="M1095" s="46">
        <v>0</v>
      </c>
      <c r="N1095" s="46">
        <v>1295</v>
      </c>
      <c r="O1095" s="46">
        <v>5408875.29</v>
      </c>
      <c r="P1095" s="46">
        <v>0</v>
      </c>
      <c r="Q1095" s="46">
        <v>0</v>
      </c>
      <c r="R1095" s="46">
        <v>0</v>
      </c>
      <c r="S1095" s="46">
        <v>0</v>
      </c>
      <c r="T1095" s="46">
        <v>1580</v>
      </c>
      <c r="U1095" s="46">
        <v>6233087.0099999998</v>
      </c>
      <c r="V1095" s="46">
        <v>0</v>
      </c>
      <c r="W1095" s="46">
        <v>0</v>
      </c>
    </row>
    <row r="1096" spans="1:23" s="27" customFormat="1" ht="24.75" hidden="1" customHeight="1">
      <c r="A1096" s="16">
        <v>496</v>
      </c>
      <c r="B1096" s="7" t="s">
        <v>925</v>
      </c>
      <c r="C1096" s="40">
        <f t="shared" si="104"/>
        <v>9211324.8800000008</v>
      </c>
      <c r="D1096" s="47">
        <v>180530.68</v>
      </c>
      <c r="E1096" s="46">
        <v>551194.69999999995</v>
      </c>
      <c r="F1096" s="46">
        <v>845775.72</v>
      </c>
      <c r="G1096" s="46">
        <v>791031.31</v>
      </c>
      <c r="H1096" s="46">
        <v>0</v>
      </c>
      <c r="I1096" s="46">
        <v>0</v>
      </c>
      <c r="J1096" s="46">
        <v>678979.27</v>
      </c>
      <c r="K1096" s="46">
        <v>280517.17</v>
      </c>
      <c r="L1096" s="8">
        <v>0</v>
      </c>
      <c r="M1096" s="46">
        <v>0</v>
      </c>
      <c r="N1096" s="46">
        <v>1277.8900000000001</v>
      </c>
      <c r="O1096" s="46">
        <v>5451624.04</v>
      </c>
      <c r="P1096" s="46">
        <v>689.56</v>
      </c>
      <c r="Q1096" s="46">
        <v>431671.99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6">
        <v>0</v>
      </c>
    </row>
    <row r="1097" spans="1:23" s="27" customFormat="1" ht="24.75" hidden="1" customHeight="1">
      <c r="A1097" s="16">
        <v>497</v>
      </c>
      <c r="B1097" s="7" t="s">
        <v>926</v>
      </c>
      <c r="C1097" s="40">
        <f t="shared" si="104"/>
        <v>5318190.24</v>
      </c>
      <c r="D1097" s="47">
        <v>102424.72</v>
      </c>
      <c r="E1097" s="46">
        <v>404834.58</v>
      </c>
      <c r="F1097" s="46">
        <v>516965.85</v>
      </c>
      <c r="G1097" s="46">
        <v>508236.54</v>
      </c>
      <c r="H1097" s="46">
        <v>0</v>
      </c>
      <c r="I1097" s="46">
        <v>0</v>
      </c>
      <c r="J1097" s="46">
        <v>334884.13</v>
      </c>
      <c r="K1097" s="46">
        <v>0</v>
      </c>
      <c r="L1097" s="8">
        <v>0</v>
      </c>
      <c r="M1097" s="46">
        <v>0</v>
      </c>
      <c r="N1097" s="46">
        <v>749.14</v>
      </c>
      <c r="O1097" s="46">
        <v>3290318.76</v>
      </c>
      <c r="P1097" s="46">
        <v>411.39</v>
      </c>
      <c r="Q1097" s="46">
        <v>160525.66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6">
        <v>0</v>
      </c>
    </row>
    <row r="1098" spans="1:23" s="27" customFormat="1" ht="24.75" hidden="1" customHeight="1">
      <c r="A1098" s="16">
        <v>498</v>
      </c>
      <c r="B1098" s="7" t="s">
        <v>927</v>
      </c>
      <c r="C1098" s="40">
        <f t="shared" si="104"/>
        <v>8303259.6299999999</v>
      </c>
      <c r="D1098" s="47">
        <v>163346.95000000001</v>
      </c>
      <c r="E1098" s="46">
        <v>467439.48</v>
      </c>
      <c r="F1098" s="46">
        <v>0</v>
      </c>
      <c r="G1098" s="46">
        <v>742503.16</v>
      </c>
      <c r="H1098" s="46">
        <v>0</v>
      </c>
      <c r="I1098" s="46">
        <v>0</v>
      </c>
      <c r="J1098" s="46">
        <v>0</v>
      </c>
      <c r="K1098" s="46">
        <v>0</v>
      </c>
      <c r="L1098" s="8">
        <v>0</v>
      </c>
      <c r="M1098" s="46">
        <v>0</v>
      </c>
      <c r="N1098" s="46">
        <v>1272.53</v>
      </c>
      <c r="O1098" s="46">
        <v>5195636.67</v>
      </c>
      <c r="P1098" s="46">
        <v>0</v>
      </c>
      <c r="Q1098" s="46">
        <v>0</v>
      </c>
      <c r="R1098" s="46">
        <v>1374</v>
      </c>
      <c r="S1098" s="46">
        <v>1734333.37</v>
      </c>
      <c r="T1098" s="46">
        <v>0</v>
      </c>
      <c r="U1098" s="46">
        <v>0</v>
      </c>
      <c r="V1098" s="46">
        <v>0</v>
      </c>
      <c r="W1098" s="46">
        <v>0</v>
      </c>
    </row>
    <row r="1099" spans="1:23" s="34" customFormat="1" ht="24.75" hidden="1" customHeight="1">
      <c r="A1099" s="183" t="s">
        <v>164</v>
      </c>
      <c r="B1099" s="184"/>
      <c r="C1099" s="44">
        <f t="shared" si="104"/>
        <v>67312383.340000004</v>
      </c>
      <c r="D1099" s="77">
        <f>ROUND(SUM(D1090:D1098),2)</f>
        <v>1322082.99</v>
      </c>
      <c r="E1099" s="77">
        <f t="shared" ref="E1099:M1099" si="105">ROUND(SUM(E1090:E1098),2)</f>
        <v>3323279.6</v>
      </c>
      <c r="F1099" s="77">
        <f t="shared" si="105"/>
        <v>4245566.3099999996</v>
      </c>
      <c r="G1099" s="77">
        <f t="shared" si="105"/>
        <v>2836653.96</v>
      </c>
      <c r="H1099" s="77">
        <f t="shared" si="105"/>
        <v>0</v>
      </c>
      <c r="I1099" s="77">
        <f t="shared" si="105"/>
        <v>171621.2</v>
      </c>
      <c r="J1099" s="77">
        <f t="shared" si="105"/>
        <v>1746806.22</v>
      </c>
      <c r="K1099" s="77">
        <f t="shared" si="105"/>
        <v>667282.9</v>
      </c>
      <c r="L1099" s="66">
        <v>0</v>
      </c>
      <c r="M1099" s="77">
        <f t="shared" si="105"/>
        <v>0</v>
      </c>
      <c r="N1099" s="77">
        <f t="shared" ref="N1099" si="106">ROUND(SUM(N1090:N1098),2)</f>
        <v>7863.58</v>
      </c>
      <c r="O1099" s="77">
        <f t="shared" ref="O1099" si="107">ROUND(SUM(O1090:O1098),2)</f>
        <v>32866271.379999999</v>
      </c>
      <c r="P1099" s="77">
        <f t="shared" ref="P1099" si="108">ROUND(SUM(P1090:P1098),2)</f>
        <v>2003.45</v>
      </c>
      <c r="Q1099" s="77">
        <f t="shared" ref="Q1099" si="109">ROUND(SUM(Q1090:Q1098),2)</f>
        <v>1260352.07</v>
      </c>
      <c r="R1099" s="77">
        <f t="shared" ref="R1099" si="110">ROUND(SUM(R1090:R1098),2)</f>
        <v>2284</v>
      </c>
      <c r="S1099" s="77">
        <f t="shared" ref="S1099" si="111">ROUND(SUM(S1090:S1098),2)</f>
        <v>2384228.31</v>
      </c>
      <c r="T1099" s="77">
        <f t="shared" ref="T1099" si="112">ROUND(SUM(T1090:T1098),2)</f>
        <v>4241.84</v>
      </c>
      <c r="U1099" s="77">
        <f t="shared" ref="U1099" si="113">ROUND(SUM(U1090:U1098),2)</f>
        <v>16488238.4</v>
      </c>
      <c r="V1099" s="77">
        <f t="shared" ref="V1099" si="114">ROUND(SUM(V1090:V1098),2)</f>
        <v>0</v>
      </c>
      <c r="W1099" s="77">
        <f t="shared" ref="W1099" si="115">ROUND(SUM(W1090:W1098),2)</f>
        <v>0</v>
      </c>
    </row>
    <row r="1100" spans="1:23" s="26" customFormat="1" ht="24.75" hidden="1" customHeight="1">
      <c r="A1100" s="152" t="s">
        <v>72</v>
      </c>
      <c r="B1100" s="153"/>
      <c r="C1100" s="154"/>
      <c r="D1100" s="83"/>
      <c r="E1100" s="46"/>
      <c r="F1100" s="46"/>
      <c r="G1100" s="46"/>
      <c r="H1100" s="46"/>
      <c r="I1100" s="46"/>
      <c r="J1100" s="46"/>
      <c r="K1100" s="46"/>
      <c r="L1100" s="93"/>
      <c r="M1100" s="46"/>
      <c r="N1100" s="105"/>
      <c r="O1100" s="46"/>
      <c r="P1100" s="105"/>
      <c r="Q1100" s="46"/>
      <c r="R1100" s="105"/>
      <c r="S1100" s="46"/>
      <c r="T1100" s="46"/>
      <c r="U1100" s="46"/>
      <c r="V1100" s="105"/>
      <c r="W1100" s="48"/>
    </row>
    <row r="1101" spans="1:23" s="26" customFormat="1" ht="24.75" hidden="1" customHeight="1">
      <c r="A1101" s="16">
        <v>499</v>
      </c>
      <c r="B1101" s="7" t="s">
        <v>1086</v>
      </c>
      <c r="C1101" s="40">
        <f t="shared" ref="C1101:C1128" si="116">ROUND(SUM(D1101+E1101+F1101+G1101+H1101+I1101+J1101+K1101+M1101+O1101+Q1101+S1101+U1101+W1101),2)</f>
        <v>2961889.77</v>
      </c>
      <c r="D1101" s="47">
        <v>55144.37</v>
      </c>
      <c r="E1101" s="46">
        <v>135810.92000000001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8">
        <v>0</v>
      </c>
      <c r="M1101" s="46">
        <v>0</v>
      </c>
      <c r="N1101" s="46">
        <v>609</v>
      </c>
      <c r="O1101" s="46">
        <v>2770934.48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50">
        <v>0</v>
      </c>
      <c r="W1101" s="48">
        <v>0</v>
      </c>
    </row>
    <row r="1102" spans="1:23" s="32" customFormat="1" ht="24.75" hidden="1" customHeight="1">
      <c r="A1102" s="16">
        <v>500</v>
      </c>
      <c r="B1102" s="7" t="s">
        <v>215</v>
      </c>
      <c r="C1102" s="40">
        <f t="shared" si="116"/>
        <v>134604.96</v>
      </c>
      <c r="D1102" s="47">
        <f>ROUND((F1102+G1102+H1102+I1102+J1102+K1102+M1102+O1102+Q1102+S1102+U1102+W1102)*0.0214,2)</f>
        <v>0</v>
      </c>
      <c r="E1102" s="46">
        <v>134604.96</v>
      </c>
      <c r="F1102" s="46">
        <v>0</v>
      </c>
      <c r="G1102" s="46">
        <v>0</v>
      </c>
      <c r="H1102" s="46">
        <v>0</v>
      </c>
      <c r="I1102" s="46">
        <v>0</v>
      </c>
      <c r="J1102" s="46">
        <v>0</v>
      </c>
      <c r="K1102" s="46">
        <v>0</v>
      </c>
      <c r="L1102" s="8">
        <v>0</v>
      </c>
      <c r="M1102" s="46">
        <v>0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8">
        <v>0</v>
      </c>
    </row>
    <row r="1103" spans="1:23" s="24" customFormat="1" ht="24.75" hidden="1" customHeight="1">
      <c r="A1103" s="16">
        <v>501</v>
      </c>
      <c r="B1103" s="7" t="s">
        <v>216</v>
      </c>
      <c r="C1103" s="40">
        <f t="shared" si="116"/>
        <v>3114865.78</v>
      </c>
      <c r="D1103" s="47">
        <v>58283.28</v>
      </c>
      <c r="E1103" s="46">
        <v>127921.44</v>
      </c>
      <c r="F1103" s="46">
        <v>244797.51</v>
      </c>
      <c r="G1103" s="46">
        <v>0</v>
      </c>
      <c r="H1103" s="46">
        <v>0</v>
      </c>
      <c r="I1103" s="46">
        <v>0</v>
      </c>
      <c r="J1103" s="46">
        <v>268159.74</v>
      </c>
      <c r="K1103" s="46">
        <v>0</v>
      </c>
      <c r="L1103" s="8">
        <v>0</v>
      </c>
      <c r="M1103" s="46">
        <v>0</v>
      </c>
      <c r="N1103" s="46">
        <v>463</v>
      </c>
      <c r="O1103" s="46">
        <v>2415703.81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8">
        <v>0</v>
      </c>
    </row>
    <row r="1104" spans="1:23" s="24" customFormat="1" ht="24.75" hidden="1" customHeight="1">
      <c r="A1104" s="16">
        <v>502</v>
      </c>
      <c r="B1104" s="7" t="s">
        <v>1177</v>
      </c>
      <c r="C1104" s="40">
        <f t="shared" si="116"/>
        <v>357220.54</v>
      </c>
      <c r="D1104" s="47">
        <v>7036.66</v>
      </c>
      <c r="E1104" s="46">
        <v>19715.439999999999</v>
      </c>
      <c r="F1104" s="46">
        <v>0</v>
      </c>
      <c r="G1104" s="46">
        <v>0</v>
      </c>
      <c r="H1104" s="46">
        <v>0</v>
      </c>
      <c r="I1104" s="46">
        <v>0</v>
      </c>
      <c r="J1104" s="46">
        <v>330468.44</v>
      </c>
      <c r="K1104" s="46">
        <v>0</v>
      </c>
      <c r="L1104" s="8">
        <v>0</v>
      </c>
      <c r="M1104" s="46">
        <v>0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8">
        <v>0</v>
      </c>
    </row>
    <row r="1105" spans="1:23" s="24" customFormat="1" ht="24.75" hidden="1" customHeight="1">
      <c r="A1105" s="16">
        <v>503</v>
      </c>
      <c r="B1105" s="7" t="s">
        <v>1169</v>
      </c>
      <c r="C1105" s="40">
        <f t="shared" si="116"/>
        <v>18072.88</v>
      </c>
      <c r="D1105" s="47">
        <f>ROUND((F1105+G1105+H1105+I1105+J1105+K1105+M1105+O1105+Q1105+S1105+U1105+W1105)*0.0214,2)</f>
        <v>0</v>
      </c>
      <c r="E1105" s="46">
        <v>18072.88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8">
        <v>0</v>
      </c>
      <c r="M1105" s="46">
        <v>0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8">
        <v>0</v>
      </c>
    </row>
    <row r="1106" spans="1:23" s="24" customFormat="1" ht="24.75" hidden="1" customHeight="1">
      <c r="A1106" s="16">
        <v>504</v>
      </c>
      <c r="B1106" s="7" t="s">
        <v>1178</v>
      </c>
      <c r="C1106" s="40">
        <f t="shared" si="116"/>
        <v>371227.86</v>
      </c>
      <c r="D1106" s="47">
        <v>6976.31</v>
      </c>
      <c r="E1106" s="46">
        <v>36617.760000000002</v>
      </c>
      <c r="F1106" s="46">
        <v>0</v>
      </c>
      <c r="G1106" s="46">
        <v>0</v>
      </c>
      <c r="H1106" s="46">
        <v>0</v>
      </c>
      <c r="I1106" s="46">
        <v>86498.3</v>
      </c>
      <c r="J1106" s="46">
        <v>241135.49</v>
      </c>
      <c r="K1106" s="46">
        <v>0</v>
      </c>
      <c r="L1106" s="8">
        <v>0</v>
      </c>
      <c r="M1106" s="46">
        <v>0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8">
        <v>0</v>
      </c>
    </row>
    <row r="1107" spans="1:23" s="24" customFormat="1" ht="24.75" hidden="1" customHeight="1">
      <c r="A1107" s="16">
        <v>505</v>
      </c>
      <c r="B1107" s="7" t="s">
        <v>1414</v>
      </c>
      <c r="C1107" s="40">
        <f t="shared" si="116"/>
        <v>614967.46</v>
      </c>
      <c r="D1107" s="47">
        <v>12819.73</v>
      </c>
      <c r="E1107" s="46">
        <v>0</v>
      </c>
      <c r="F1107" s="46">
        <v>0</v>
      </c>
      <c r="G1107" s="46">
        <v>602147.73</v>
      </c>
      <c r="H1107" s="46">
        <v>0</v>
      </c>
      <c r="I1107" s="46">
        <v>0</v>
      </c>
      <c r="J1107" s="46">
        <v>0</v>
      </c>
      <c r="K1107" s="46">
        <v>0</v>
      </c>
      <c r="L1107" s="8">
        <v>0</v>
      </c>
      <c r="M1107" s="46">
        <v>0</v>
      </c>
      <c r="N1107" s="46">
        <v>0</v>
      </c>
      <c r="O1107" s="46">
        <v>0</v>
      </c>
      <c r="P1107" s="46">
        <v>0</v>
      </c>
      <c r="Q1107" s="46">
        <v>0</v>
      </c>
      <c r="R1107" s="46">
        <v>0</v>
      </c>
      <c r="S1107" s="46">
        <v>0</v>
      </c>
      <c r="T1107" s="46">
        <v>0</v>
      </c>
      <c r="U1107" s="46">
        <v>0</v>
      </c>
      <c r="V1107" s="46">
        <v>0</v>
      </c>
      <c r="W1107" s="48">
        <v>0</v>
      </c>
    </row>
    <row r="1108" spans="1:23" s="24" customFormat="1" ht="24.75" hidden="1" customHeight="1">
      <c r="A1108" s="16">
        <v>506</v>
      </c>
      <c r="B1108" s="7" t="s">
        <v>217</v>
      </c>
      <c r="C1108" s="40">
        <f t="shared" si="116"/>
        <v>303689.52</v>
      </c>
      <c r="D1108" s="47">
        <f>ROUND((F1108+G1108+H1108+I1108+J1108+K1108+M1108+O1108+Q1108+S1108+U1108+W1108)*0.0214,2)</f>
        <v>0</v>
      </c>
      <c r="E1108" s="46">
        <v>303689.52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8">
        <v>0</v>
      </c>
      <c r="M1108" s="46">
        <v>0</v>
      </c>
      <c r="N1108" s="46">
        <v>0</v>
      </c>
      <c r="O1108" s="46">
        <v>0</v>
      </c>
      <c r="P1108" s="46">
        <v>0</v>
      </c>
      <c r="Q1108" s="46">
        <v>0</v>
      </c>
      <c r="R1108" s="46">
        <v>0</v>
      </c>
      <c r="S1108" s="46">
        <v>0</v>
      </c>
      <c r="T1108" s="46">
        <v>0</v>
      </c>
      <c r="U1108" s="46">
        <v>0</v>
      </c>
      <c r="V1108" s="46">
        <v>0</v>
      </c>
      <c r="W1108" s="48">
        <v>0</v>
      </c>
    </row>
    <row r="1109" spans="1:23" s="24" customFormat="1" ht="24.75" hidden="1" customHeight="1">
      <c r="A1109" s="16">
        <v>507</v>
      </c>
      <c r="B1109" s="7" t="s">
        <v>218</v>
      </c>
      <c r="C1109" s="40">
        <f t="shared" si="116"/>
        <v>153442.48000000001</v>
      </c>
      <c r="D1109" s="47">
        <f>ROUND((F1109+G1109+H1109+I1109+J1109+K1109+M1109+O1109+Q1109+S1109+U1109+W1109)*0.0214,2)</f>
        <v>0</v>
      </c>
      <c r="E1109" s="46">
        <v>153442.48000000001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8">
        <v>0</v>
      </c>
      <c r="M1109" s="46">
        <v>0</v>
      </c>
      <c r="N1109" s="46">
        <v>0</v>
      </c>
      <c r="O1109" s="46">
        <v>0</v>
      </c>
      <c r="P1109" s="46">
        <v>0</v>
      </c>
      <c r="Q1109" s="46">
        <v>0</v>
      </c>
      <c r="R1109" s="46">
        <v>0</v>
      </c>
      <c r="S1109" s="46">
        <v>0</v>
      </c>
      <c r="T1109" s="46">
        <v>0</v>
      </c>
      <c r="U1109" s="46">
        <v>0</v>
      </c>
      <c r="V1109" s="46">
        <v>0</v>
      </c>
      <c r="W1109" s="48">
        <v>0</v>
      </c>
    </row>
    <row r="1110" spans="1:23" s="24" customFormat="1" ht="24.75" hidden="1" customHeight="1">
      <c r="A1110" s="16">
        <v>508</v>
      </c>
      <c r="B1110" s="7" t="s">
        <v>68</v>
      </c>
      <c r="C1110" s="40">
        <f t="shared" si="116"/>
        <v>381719.38</v>
      </c>
      <c r="D1110" s="47">
        <v>6642.77</v>
      </c>
      <c r="E1110" s="46">
        <v>41285.839999999997</v>
      </c>
      <c r="F1110" s="46">
        <v>0</v>
      </c>
      <c r="G1110" s="46">
        <v>0</v>
      </c>
      <c r="H1110" s="46">
        <v>0</v>
      </c>
      <c r="I1110" s="46">
        <v>0</v>
      </c>
      <c r="J1110" s="46">
        <v>333790.77</v>
      </c>
      <c r="K1110" s="46">
        <v>0</v>
      </c>
      <c r="L1110" s="8">
        <v>0</v>
      </c>
      <c r="M1110" s="46">
        <v>0</v>
      </c>
      <c r="N1110" s="46">
        <v>0</v>
      </c>
      <c r="O1110" s="46">
        <v>0</v>
      </c>
      <c r="P1110" s="50">
        <v>0</v>
      </c>
      <c r="Q1110" s="46">
        <v>0</v>
      </c>
      <c r="R1110" s="50">
        <v>0</v>
      </c>
      <c r="S1110" s="46">
        <v>0</v>
      </c>
      <c r="T1110" s="50">
        <v>0</v>
      </c>
      <c r="U1110" s="46">
        <v>0</v>
      </c>
      <c r="V1110" s="50">
        <v>0</v>
      </c>
      <c r="W1110" s="46">
        <v>0</v>
      </c>
    </row>
    <row r="1111" spans="1:23" s="24" customFormat="1" ht="24.75" hidden="1" customHeight="1">
      <c r="A1111" s="16">
        <v>509</v>
      </c>
      <c r="B1111" s="7" t="s">
        <v>188</v>
      </c>
      <c r="C1111" s="40">
        <f t="shared" si="116"/>
        <v>4700458.33</v>
      </c>
      <c r="D1111" s="47">
        <v>95899.41</v>
      </c>
      <c r="E1111" s="46">
        <v>100759.02</v>
      </c>
      <c r="F1111" s="46">
        <v>0</v>
      </c>
      <c r="G1111" s="46">
        <v>0</v>
      </c>
      <c r="H1111" s="46">
        <v>0</v>
      </c>
      <c r="I1111" s="46">
        <v>0</v>
      </c>
      <c r="J1111" s="46">
        <v>0</v>
      </c>
      <c r="K1111" s="46">
        <v>0</v>
      </c>
      <c r="L1111" s="8">
        <v>0</v>
      </c>
      <c r="M1111" s="46">
        <v>0</v>
      </c>
      <c r="N1111" s="46">
        <v>960.4</v>
      </c>
      <c r="O1111" s="46">
        <v>4503799.9000000004</v>
      </c>
      <c r="P1111" s="46">
        <v>0</v>
      </c>
      <c r="Q1111" s="46">
        <v>0</v>
      </c>
      <c r="R1111" s="46">
        <v>0</v>
      </c>
      <c r="S1111" s="46">
        <v>0</v>
      </c>
      <c r="T1111" s="46">
        <v>0</v>
      </c>
      <c r="U1111" s="46">
        <v>0</v>
      </c>
      <c r="V1111" s="46">
        <v>0</v>
      </c>
      <c r="W1111" s="48">
        <v>0</v>
      </c>
    </row>
    <row r="1112" spans="1:23" s="24" customFormat="1" ht="24.75" hidden="1" customHeight="1">
      <c r="A1112" s="16">
        <v>510</v>
      </c>
      <c r="B1112" s="7" t="s">
        <v>189</v>
      </c>
      <c r="C1112" s="40">
        <f t="shared" si="116"/>
        <v>499311.69</v>
      </c>
      <c r="D1112" s="47">
        <v>6252.95</v>
      </c>
      <c r="E1112" s="46">
        <v>178856.14</v>
      </c>
      <c r="F1112" s="46">
        <v>314202.59999999998</v>
      </c>
      <c r="G1112" s="46">
        <v>0</v>
      </c>
      <c r="H1112" s="46">
        <v>0</v>
      </c>
      <c r="I1112" s="46">
        <v>0</v>
      </c>
      <c r="J1112" s="46">
        <v>0</v>
      </c>
      <c r="K1112" s="46">
        <v>0</v>
      </c>
      <c r="L1112" s="8">
        <v>0</v>
      </c>
      <c r="M1112" s="46">
        <v>0</v>
      </c>
      <c r="N1112" s="46">
        <v>0</v>
      </c>
      <c r="O1112" s="46">
        <v>0</v>
      </c>
      <c r="P1112" s="46">
        <v>0</v>
      </c>
      <c r="Q1112" s="46">
        <v>0</v>
      </c>
      <c r="R1112" s="46">
        <v>0</v>
      </c>
      <c r="S1112" s="46">
        <v>0</v>
      </c>
      <c r="T1112" s="46">
        <v>0</v>
      </c>
      <c r="U1112" s="46">
        <v>0</v>
      </c>
      <c r="V1112" s="46">
        <v>0</v>
      </c>
      <c r="W1112" s="48">
        <v>0</v>
      </c>
    </row>
    <row r="1113" spans="1:23" s="24" customFormat="1" ht="24.75" hidden="1" customHeight="1">
      <c r="A1113" s="16">
        <v>511</v>
      </c>
      <c r="B1113" s="7" t="s">
        <v>190</v>
      </c>
      <c r="C1113" s="40">
        <f t="shared" si="116"/>
        <v>140943.92000000001</v>
      </c>
      <c r="D1113" s="47">
        <f>ROUND((F1113+G1113+H1113+I1113+J1113+K1113+M1113+O1113+Q1113+S1113+U1113+W1113)*0.0214,2)</f>
        <v>0</v>
      </c>
      <c r="E1113" s="46">
        <v>140943.92000000001</v>
      </c>
      <c r="F1113" s="46">
        <v>0</v>
      </c>
      <c r="G1113" s="46">
        <v>0</v>
      </c>
      <c r="H1113" s="46">
        <v>0</v>
      </c>
      <c r="I1113" s="46">
        <v>0</v>
      </c>
      <c r="J1113" s="46">
        <v>0</v>
      </c>
      <c r="K1113" s="46">
        <v>0</v>
      </c>
      <c r="L1113" s="8">
        <v>0</v>
      </c>
      <c r="M1113" s="46">
        <v>0</v>
      </c>
      <c r="N1113" s="46">
        <v>0</v>
      </c>
      <c r="O1113" s="46">
        <v>0</v>
      </c>
      <c r="P1113" s="46">
        <v>0</v>
      </c>
      <c r="Q1113" s="46">
        <v>0</v>
      </c>
      <c r="R1113" s="46">
        <v>0</v>
      </c>
      <c r="S1113" s="46">
        <v>0</v>
      </c>
      <c r="T1113" s="46">
        <v>0</v>
      </c>
      <c r="U1113" s="46">
        <v>0</v>
      </c>
      <c r="V1113" s="46">
        <v>0</v>
      </c>
      <c r="W1113" s="48">
        <v>0</v>
      </c>
    </row>
    <row r="1114" spans="1:23" s="24" customFormat="1" ht="24.75" hidden="1" customHeight="1">
      <c r="A1114" s="16">
        <v>512</v>
      </c>
      <c r="B1114" s="7" t="s">
        <v>1179</v>
      </c>
      <c r="C1114" s="40">
        <f t="shared" si="116"/>
        <v>338584.03</v>
      </c>
      <c r="D1114" s="47">
        <v>6250.69</v>
      </c>
      <c r="E1114" s="46">
        <v>18243.98</v>
      </c>
      <c r="F1114" s="46">
        <v>314089.36</v>
      </c>
      <c r="G1114" s="46">
        <v>0</v>
      </c>
      <c r="H1114" s="46">
        <v>0</v>
      </c>
      <c r="I1114" s="46">
        <v>0</v>
      </c>
      <c r="J1114" s="46">
        <v>0</v>
      </c>
      <c r="K1114" s="46">
        <v>0</v>
      </c>
      <c r="L1114" s="8">
        <v>0</v>
      </c>
      <c r="M1114" s="46">
        <v>0</v>
      </c>
      <c r="N1114" s="46">
        <v>0</v>
      </c>
      <c r="O1114" s="46">
        <v>0</v>
      </c>
      <c r="P1114" s="46">
        <v>0</v>
      </c>
      <c r="Q1114" s="46">
        <v>0</v>
      </c>
      <c r="R1114" s="46">
        <v>0</v>
      </c>
      <c r="S1114" s="46">
        <v>0</v>
      </c>
      <c r="T1114" s="46">
        <v>0</v>
      </c>
      <c r="U1114" s="46">
        <v>0</v>
      </c>
      <c r="V1114" s="46">
        <v>0</v>
      </c>
      <c r="W1114" s="48">
        <v>0</v>
      </c>
    </row>
    <row r="1115" spans="1:23" s="24" customFormat="1" ht="24.75" hidden="1" customHeight="1">
      <c r="A1115" s="16">
        <v>513</v>
      </c>
      <c r="B1115" s="7" t="s">
        <v>1180</v>
      </c>
      <c r="C1115" s="40">
        <f t="shared" si="116"/>
        <v>635447.25</v>
      </c>
      <c r="D1115" s="47">
        <v>12755.43</v>
      </c>
      <c r="E1115" s="46">
        <v>23648.38</v>
      </c>
      <c r="F1115" s="46">
        <v>0</v>
      </c>
      <c r="G1115" s="46">
        <v>599043.43999999994</v>
      </c>
      <c r="H1115" s="46">
        <v>0</v>
      </c>
      <c r="I1115" s="46">
        <v>0</v>
      </c>
      <c r="J1115" s="46">
        <v>0</v>
      </c>
      <c r="K1115" s="46">
        <v>0</v>
      </c>
      <c r="L1115" s="8">
        <v>0</v>
      </c>
      <c r="M1115" s="46">
        <v>0</v>
      </c>
      <c r="N1115" s="46">
        <v>0</v>
      </c>
      <c r="O1115" s="46">
        <v>0</v>
      </c>
      <c r="P1115" s="46">
        <v>0</v>
      </c>
      <c r="Q1115" s="46">
        <v>0</v>
      </c>
      <c r="R1115" s="46">
        <v>0</v>
      </c>
      <c r="S1115" s="46">
        <v>0</v>
      </c>
      <c r="T1115" s="46">
        <v>0</v>
      </c>
      <c r="U1115" s="46">
        <v>0</v>
      </c>
      <c r="V1115" s="46">
        <v>0</v>
      </c>
      <c r="W1115" s="48">
        <v>0</v>
      </c>
    </row>
    <row r="1116" spans="1:23" s="24" customFormat="1" ht="24.75" hidden="1" customHeight="1">
      <c r="A1116" s="16">
        <v>514</v>
      </c>
      <c r="B1116" s="7" t="s">
        <v>69</v>
      </c>
      <c r="C1116" s="40">
        <f t="shared" si="116"/>
        <v>952263.69</v>
      </c>
      <c r="D1116" s="47">
        <v>17475.740000000002</v>
      </c>
      <c r="E1116" s="46">
        <v>56654.16</v>
      </c>
      <c r="F1116" s="46">
        <v>194682.9</v>
      </c>
      <c r="G1116" s="46">
        <v>683450.89</v>
      </c>
      <c r="H1116" s="46">
        <v>0</v>
      </c>
      <c r="I1116" s="46">
        <v>0</v>
      </c>
      <c r="J1116" s="46">
        <v>0</v>
      </c>
      <c r="K1116" s="46">
        <v>0</v>
      </c>
      <c r="L1116" s="8">
        <v>0</v>
      </c>
      <c r="M1116" s="46">
        <v>0</v>
      </c>
      <c r="N1116" s="46">
        <v>0</v>
      </c>
      <c r="O1116" s="46">
        <v>0</v>
      </c>
      <c r="P1116" s="46">
        <v>0</v>
      </c>
      <c r="Q1116" s="46">
        <v>0</v>
      </c>
      <c r="R1116" s="46">
        <v>0</v>
      </c>
      <c r="S1116" s="46">
        <v>0</v>
      </c>
      <c r="T1116" s="46">
        <v>0</v>
      </c>
      <c r="U1116" s="46">
        <v>0</v>
      </c>
      <c r="V1116" s="46">
        <v>0</v>
      </c>
      <c r="W1116" s="48">
        <v>0</v>
      </c>
    </row>
    <row r="1117" spans="1:23" s="24" customFormat="1" ht="24.75" hidden="1" customHeight="1">
      <c r="A1117" s="16">
        <v>515</v>
      </c>
      <c r="B1117" s="7" t="s">
        <v>1413</v>
      </c>
      <c r="C1117" s="40">
        <f t="shared" si="116"/>
        <v>456133.88</v>
      </c>
      <c r="D1117" s="47">
        <v>9508.65</v>
      </c>
      <c r="E1117" s="46">
        <v>0</v>
      </c>
      <c r="F1117" s="46">
        <v>0</v>
      </c>
      <c r="G1117" s="46">
        <v>446625.23</v>
      </c>
      <c r="H1117" s="46">
        <v>0</v>
      </c>
      <c r="I1117" s="46">
        <v>0</v>
      </c>
      <c r="J1117" s="46">
        <v>0</v>
      </c>
      <c r="K1117" s="46">
        <v>0</v>
      </c>
      <c r="L1117" s="8">
        <v>0</v>
      </c>
      <c r="M1117" s="46">
        <v>0</v>
      </c>
      <c r="N1117" s="46">
        <v>0</v>
      </c>
      <c r="O1117" s="46">
        <v>0</v>
      </c>
      <c r="P1117" s="46">
        <v>0</v>
      </c>
      <c r="Q1117" s="46">
        <v>0</v>
      </c>
      <c r="R1117" s="46">
        <v>0</v>
      </c>
      <c r="S1117" s="46">
        <v>0</v>
      </c>
      <c r="T1117" s="46">
        <v>0</v>
      </c>
      <c r="U1117" s="46">
        <v>0</v>
      </c>
      <c r="V1117" s="46">
        <v>0</v>
      </c>
      <c r="W1117" s="48">
        <v>0</v>
      </c>
    </row>
    <row r="1118" spans="1:23" s="24" customFormat="1" ht="24.75" hidden="1" customHeight="1">
      <c r="A1118" s="16">
        <v>516</v>
      </c>
      <c r="B1118" s="7" t="s">
        <v>219</v>
      </c>
      <c r="C1118" s="40">
        <f t="shared" si="116"/>
        <v>3113228.79</v>
      </c>
      <c r="D1118" s="47">
        <v>58629.919999999998</v>
      </c>
      <c r="E1118" s="46">
        <v>108519.88</v>
      </c>
      <c r="F1118" s="46">
        <v>250143.38</v>
      </c>
      <c r="G1118" s="46">
        <v>0</v>
      </c>
      <c r="H1118" s="46">
        <v>0</v>
      </c>
      <c r="I1118" s="46">
        <v>0</v>
      </c>
      <c r="J1118" s="46">
        <v>0</v>
      </c>
      <c r="K1118" s="46">
        <v>0</v>
      </c>
      <c r="L1118" s="8">
        <v>0</v>
      </c>
      <c r="M1118" s="46">
        <v>0</v>
      </c>
      <c r="N1118" s="46">
        <v>644.4</v>
      </c>
      <c r="O1118" s="46">
        <v>2695935.61</v>
      </c>
      <c r="P1118" s="46">
        <v>0</v>
      </c>
      <c r="Q1118" s="46">
        <v>0</v>
      </c>
      <c r="R1118" s="46">
        <v>0</v>
      </c>
      <c r="S1118" s="46">
        <v>0</v>
      </c>
      <c r="T1118" s="46">
        <v>0</v>
      </c>
      <c r="U1118" s="46">
        <v>0</v>
      </c>
      <c r="V1118" s="46">
        <v>0</v>
      </c>
      <c r="W1118" s="48">
        <v>0</v>
      </c>
    </row>
    <row r="1119" spans="1:23" s="24" customFormat="1" ht="24.75" hidden="1" customHeight="1">
      <c r="A1119" s="16">
        <v>517</v>
      </c>
      <c r="B1119" s="7" t="s">
        <v>220</v>
      </c>
      <c r="C1119" s="40">
        <f t="shared" si="116"/>
        <v>6467343.4199999999</v>
      </c>
      <c r="D1119" s="59">
        <v>122999.65</v>
      </c>
      <c r="E1119" s="48">
        <v>163767.48000000001</v>
      </c>
      <c r="F1119" s="48">
        <v>411810.86</v>
      </c>
      <c r="G1119" s="48">
        <v>0</v>
      </c>
      <c r="H1119" s="48">
        <v>0</v>
      </c>
      <c r="I1119" s="48">
        <v>341697.16</v>
      </c>
      <c r="J1119" s="48">
        <v>534761.46</v>
      </c>
      <c r="K1119" s="48">
        <v>0</v>
      </c>
      <c r="L1119" s="45">
        <v>0</v>
      </c>
      <c r="M1119" s="48">
        <v>0</v>
      </c>
      <c r="N1119" s="48">
        <v>890</v>
      </c>
      <c r="O1119" s="48">
        <v>4892306.8099999996</v>
      </c>
      <c r="P1119" s="48">
        <v>0</v>
      </c>
      <c r="Q1119" s="48">
        <v>0</v>
      </c>
      <c r="R1119" s="48">
        <v>0</v>
      </c>
      <c r="S1119" s="48">
        <v>0</v>
      </c>
      <c r="T1119" s="48">
        <v>0</v>
      </c>
      <c r="U1119" s="48">
        <v>0</v>
      </c>
      <c r="V1119" s="48">
        <v>0</v>
      </c>
      <c r="W1119" s="48">
        <v>0</v>
      </c>
    </row>
    <row r="1120" spans="1:23" s="24" customFormat="1" ht="24.75" hidden="1" customHeight="1">
      <c r="A1120" s="16">
        <v>518</v>
      </c>
      <c r="B1120" s="7" t="s">
        <v>1181</v>
      </c>
      <c r="C1120" s="40">
        <f t="shared" si="116"/>
        <v>4640299.01</v>
      </c>
      <c r="D1120" s="59">
        <v>88158.05</v>
      </c>
      <c r="E1120" s="48">
        <v>122310.54</v>
      </c>
      <c r="F1120" s="48">
        <v>320062.44</v>
      </c>
      <c r="G1120" s="48">
        <v>0</v>
      </c>
      <c r="H1120" s="48">
        <v>0</v>
      </c>
      <c r="I1120" s="48">
        <v>0</v>
      </c>
      <c r="J1120" s="48">
        <v>0</v>
      </c>
      <c r="K1120" s="48">
        <v>0</v>
      </c>
      <c r="L1120" s="45">
        <v>0</v>
      </c>
      <c r="M1120" s="48">
        <v>0</v>
      </c>
      <c r="N1120" s="48">
        <v>908</v>
      </c>
      <c r="O1120" s="48">
        <v>4109767.98</v>
      </c>
      <c r="P1120" s="48">
        <v>0</v>
      </c>
      <c r="Q1120" s="48">
        <v>0</v>
      </c>
      <c r="R1120" s="48">
        <v>0</v>
      </c>
      <c r="S1120" s="48">
        <v>0</v>
      </c>
      <c r="T1120" s="48">
        <v>0</v>
      </c>
      <c r="U1120" s="48">
        <v>0</v>
      </c>
      <c r="V1120" s="48">
        <v>0</v>
      </c>
      <c r="W1120" s="48">
        <v>0</v>
      </c>
    </row>
    <row r="1121" spans="1:23" s="24" customFormat="1" ht="24.75" hidden="1" customHeight="1">
      <c r="A1121" s="16">
        <v>519</v>
      </c>
      <c r="B1121" s="7" t="s">
        <v>221</v>
      </c>
      <c r="C1121" s="40">
        <f t="shared" si="116"/>
        <v>89940.78</v>
      </c>
      <c r="D1121" s="47">
        <f>ROUND((F1121+G1121+H1121+I1121+J1121+K1121+M1121+O1121+Q1121+S1121+U1121+W1121)*0.0214,2)</f>
        <v>0</v>
      </c>
      <c r="E1121" s="46">
        <v>89940.78</v>
      </c>
      <c r="F1121" s="46">
        <v>0</v>
      </c>
      <c r="G1121" s="46">
        <v>0</v>
      </c>
      <c r="H1121" s="46">
        <v>0</v>
      </c>
      <c r="I1121" s="46">
        <v>0</v>
      </c>
      <c r="J1121" s="46">
        <v>0</v>
      </c>
      <c r="K1121" s="46">
        <v>0</v>
      </c>
      <c r="L1121" s="8">
        <v>0</v>
      </c>
      <c r="M1121" s="46">
        <v>0</v>
      </c>
      <c r="N1121" s="46">
        <v>0</v>
      </c>
      <c r="O1121" s="46">
        <v>0</v>
      </c>
      <c r="P1121" s="46">
        <v>0</v>
      </c>
      <c r="Q1121" s="46">
        <v>0</v>
      </c>
      <c r="R1121" s="46">
        <v>0</v>
      </c>
      <c r="S1121" s="46">
        <v>0</v>
      </c>
      <c r="T1121" s="46">
        <v>0</v>
      </c>
      <c r="U1121" s="46">
        <v>0</v>
      </c>
      <c r="V1121" s="46">
        <v>0</v>
      </c>
      <c r="W1121" s="48">
        <v>0</v>
      </c>
    </row>
    <row r="1122" spans="1:23" s="24" customFormat="1" ht="24.75" hidden="1" customHeight="1">
      <c r="A1122" s="16">
        <v>520</v>
      </c>
      <c r="B1122" s="7" t="s">
        <v>1182</v>
      </c>
      <c r="C1122" s="40">
        <f t="shared" si="116"/>
        <v>204584.39</v>
      </c>
      <c r="D1122" s="47">
        <v>3885.34</v>
      </c>
      <c r="E1122" s="46">
        <v>18228.64</v>
      </c>
      <c r="F1122" s="46">
        <v>0</v>
      </c>
      <c r="G1122" s="46">
        <v>0</v>
      </c>
      <c r="H1122" s="46">
        <v>0</v>
      </c>
      <c r="I1122" s="46">
        <v>0</v>
      </c>
      <c r="J1122" s="46">
        <v>182470.41</v>
      </c>
      <c r="K1122" s="46">
        <v>0</v>
      </c>
      <c r="L1122" s="8">
        <v>0</v>
      </c>
      <c r="M1122" s="46">
        <v>0</v>
      </c>
      <c r="N1122" s="46">
        <v>0</v>
      </c>
      <c r="O1122" s="46">
        <v>0</v>
      </c>
      <c r="P1122" s="46">
        <v>0</v>
      </c>
      <c r="Q1122" s="46">
        <v>0</v>
      </c>
      <c r="R1122" s="46">
        <v>0</v>
      </c>
      <c r="S1122" s="46">
        <v>0</v>
      </c>
      <c r="T1122" s="46">
        <v>0</v>
      </c>
      <c r="U1122" s="46">
        <v>0</v>
      </c>
      <c r="V1122" s="46">
        <v>0</v>
      </c>
      <c r="W1122" s="48">
        <v>0</v>
      </c>
    </row>
    <row r="1123" spans="1:23" s="24" customFormat="1" ht="24" hidden="1" customHeight="1">
      <c r="A1123" s="16">
        <v>521</v>
      </c>
      <c r="B1123" s="7" t="s">
        <v>1166</v>
      </c>
      <c r="C1123" s="40">
        <f t="shared" si="116"/>
        <v>42674.7</v>
      </c>
      <c r="D1123" s="47">
        <f>ROUND((F1123+G1123+H1123+I1123+J1123+K1123+M1123+O1123+Q1123+S1123+U1123+W1123)*0.0214,2)</f>
        <v>0</v>
      </c>
      <c r="E1123" s="46">
        <v>42674.7</v>
      </c>
      <c r="F1123" s="46">
        <v>0</v>
      </c>
      <c r="G1123" s="46">
        <v>0</v>
      </c>
      <c r="H1123" s="46">
        <v>0</v>
      </c>
      <c r="I1123" s="46">
        <v>0</v>
      </c>
      <c r="J1123" s="46">
        <v>0</v>
      </c>
      <c r="K1123" s="46">
        <v>0</v>
      </c>
      <c r="L1123" s="8">
        <v>0</v>
      </c>
      <c r="M1123" s="46">
        <v>0</v>
      </c>
      <c r="N1123" s="46">
        <v>0</v>
      </c>
      <c r="O1123" s="46">
        <v>0</v>
      </c>
      <c r="P1123" s="46">
        <v>0</v>
      </c>
      <c r="Q1123" s="46">
        <v>0</v>
      </c>
      <c r="R1123" s="46">
        <v>0</v>
      </c>
      <c r="S1123" s="46">
        <v>0</v>
      </c>
      <c r="T1123" s="46">
        <v>0</v>
      </c>
      <c r="U1123" s="46">
        <v>0</v>
      </c>
      <c r="V1123" s="46">
        <v>0</v>
      </c>
      <c r="W1123" s="48">
        <v>0</v>
      </c>
    </row>
    <row r="1124" spans="1:23" s="24" customFormat="1" ht="24" hidden="1" customHeight="1">
      <c r="A1124" s="16">
        <v>522</v>
      </c>
      <c r="B1124" s="7" t="s">
        <v>222</v>
      </c>
      <c r="C1124" s="40">
        <f t="shared" si="116"/>
        <v>3580443.58</v>
      </c>
      <c r="D1124" s="47">
        <v>68020.25</v>
      </c>
      <c r="E1124" s="46">
        <v>94492.04</v>
      </c>
      <c r="F1124" s="46">
        <v>0</v>
      </c>
      <c r="G1124" s="46">
        <v>0</v>
      </c>
      <c r="H1124" s="46">
        <v>0</v>
      </c>
      <c r="I1124" s="46">
        <v>0</v>
      </c>
      <c r="J1124" s="46">
        <v>0</v>
      </c>
      <c r="K1124" s="46">
        <v>0</v>
      </c>
      <c r="L1124" s="8">
        <v>0</v>
      </c>
      <c r="M1124" s="46">
        <v>0</v>
      </c>
      <c r="N1124" s="46">
        <v>610</v>
      </c>
      <c r="O1124" s="46">
        <v>3417931.29</v>
      </c>
      <c r="P1124" s="46">
        <v>0</v>
      </c>
      <c r="Q1124" s="46">
        <v>0</v>
      </c>
      <c r="R1124" s="46">
        <v>0</v>
      </c>
      <c r="S1124" s="46">
        <v>0</v>
      </c>
      <c r="T1124" s="46">
        <v>0</v>
      </c>
      <c r="U1124" s="46">
        <v>0</v>
      </c>
      <c r="V1124" s="46">
        <v>0</v>
      </c>
      <c r="W1124" s="48">
        <v>0</v>
      </c>
    </row>
    <row r="1125" spans="1:23" s="24" customFormat="1" ht="24.75" hidden="1" customHeight="1">
      <c r="A1125" s="16">
        <v>523</v>
      </c>
      <c r="B1125" s="7" t="s">
        <v>1183</v>
      </c>
      <c r="C1125" s="40">
        <f t="shared" si="116"/>
        <v>1907788.59</v>
      </c>
      <c r="D1125" s="47">
        <v>34654.04</v>
      </c>
      <c r="E1125" s="46">
        <v>131813.07999999999</v>
      </c>
      <c r="F1125" s="46">
        <v>0</v>
      </c>
      <c r="G1125" s="46">
        <v>0</v>
      </c>
      <c r="H1125" s="46">
        <v>0</v>
      </c>
      <c r="I1125" s="46">
        <v>0</v>
      </c>
      <c r="J1125" s="46">
        <v>0</v>
      </c>
      <c r="K1125" s="46">
        <v>0</v>
      </c>
      <c r="L1125" s="8">
        <v>0</v>
      </c>
      <c r="M1125" s="46">
        <v>0</v>
      </c>
      <c r="N1125" s="46">
        <v>388.6</v>
      </c>
      <c r="O1125" s="46">
        <v>1741321.47</v>
      </c>
      <c r="P1125" s="46">
        <v>0</v>
      </c>
      <c r="Q1125" s="46">
        <v>0</v>
      </c>
      <c r="R1125" s="46">
        <v>0</v>
      </c>
      <c r="S1125" s="46">
        <v>0</v>
      </c>
      <c r="T1125" s="46">
        <v>0</v>
      </c>
      <c r="U1125" s="46">
        <v>0</v>
      </c>
      <c r="V1125" s="46">
        <v>0</v>
      </c>
      <c r="W1125" s="48">
        <v>0</v>
      </c>
    </row>
    <row r="1126" spans="1:23" s="24" customFormat="1" ht="22.5" hidden="1" customHeight="1">
      <c r="A1126" s="16">
        <v>524</v>
      </c>
      <c r="B1126" s="7" t="s">
        <v>1170</v>
      </c>
      <c r="C1126" s="40">
        <f t="shared" si="116"/>
        <v>41154.86</v>
      </c>
      <c r="D1126" s="47">
        <f>ROUND((F1126+G1126+H1126+I1126+J1126+K1126+M1126+O1126+Q1126+S1126+U1126+W1126)*0.0214,2)</f>
        <v>0</v>
      </c>
      <c r="E1126" s="46">
        <v>41154.86</v>
      </c>
      <c r="F1126" s="46">
        <v>0</v>
      </c>
      <c r="G1126" s="46">
        <v>0</v>
      </c>
      <c r="H1126" s="46">
        <v>0</v>
      </c>
      <c r="I1126" s="46">
        <v>0</v>
      </c>
      <c r="J1126" s="46">
        <v>0</v>
      </c>
      <c r="K1126" s="46">
        <v>0</v>
      </c>
      <c r="L1126" s="8">
        <v>0</v>
      </c>
      <c r="M1126" s="46">
        <v>0</v>
      </c>
      <c r="N1126" s="46">
        <v>0</v>
      </c>
      <c r="O1126" s="46">
        <v>0</v>
      </c>
      <c r="P1126" s="46">
        <v>0</v>
      </c>
      <c r="Q1126" s="46">
        <v>0</v>
      </c>
      <c r="R1126" s="46">
        <v>0</v>
      </c>
      <c r="S1126" s="46">
        <v>0</v>
      </c>
      <c r="T1126" s="46">
        <v>0</v>
      </c>
      <c r="U1126" s="46">
        <v>0</v>
      </c>
      <c r="V1126" s="46">
        <v>0</v>
      </c>
      <c r="W1126" s="48">
        <v>0</v>
      </c>
    </row>
    <row r="1127" spans="1:23" s="24" customFormat="1" ht="24.75" hidden="1" customHeight="1">
      <c r="A1127" s="16">
        <v>525</v>
      </c>
      <c r="B1127" s="7" t="s">
        <v>223</v>
      </c>
      <c r="C1127" s="40">
        <f t="shared" si="116"/>
        <v>4552077.04</v>
      </c>
      <c r="D1127" s="47">
        <v>86242.14</v>
      </c>
      <c r="E1127" s="46">
        <v>132276.82</v>
      </c>
      <c r="F1127" s="46">
        <v>0</v>
      </c>
      <c r="G1127" s="46">
        <v>1132302.8</v>
      </c>
      <c r="H1127" s="46">
        <v>0</v>
      </c>
      <c r="I1127" s="46">
        <v>0</v>
      </c>
      <c r="J1127" s="46">
        <v>0</v>
      </c>
      <c r="K1127" s="46">
        <v>0</v>
      </c>
      <c r="L1127" s="8">
        <v>0</v>
      </c>
      <c r="M1127" s="46">
        <v>0</v>
      </c>
      <c r="N1127" s="46">
        <v>814</v>
      </c>
      <c r="O1127" s="46">
        <v>3201255.28</v>
      </c>
      <c r="P1127" s="46">
        <v>0</v>
      </c>
      <c r="Q1127" s="46">
        <v>0</v>
      </c>
      <c r="R1127" s="46">
        <v>0</v>
      </c>
      <c r="S1127" s="46">
        <v>0</v>
      </c>
      <c r="T1127" s="46">
        <v>0</v>
      </c>
      <c r="U1127" s="46">
        <v>0</v>
      </c>
      <c r="V1127" s="46">
        <v>0</v>
      </c>
      <c r="W1127" s="48">
        <v>0</v>
      </c>
    </row>
    <row r="1128" spans="1:23" s="24" customFormat="1" ht="24" hidden="1" customHeight="1">
      <c r="A1128" s="16">
        <v>526</v>
      </c>
      <c r="B1128" s="7" t="s">
        <v>180</v>
      </c>
      <c r="C1128" s="40">
        <f t="shared" si="116"/>
        <v>47767.58</v>
      </c>
      <c r="D1128" s="47">
        <f>ROUND((F1128+G1128+H1128+I1128+J1128+K1128+M1128+O1128+Q1128+S1128+U1128+W1128)*0.0214,2)</f>
        <v>0</v>
      </c>
      <c r="E1128" s="46">
        <v>47767.58</v>
      </c>
      <c r="F1128" s="46">
        <v>0</v>
      </c>
      <c r="G1128" s="46">
        <v>0</v>
      </c>
      <c r="H1128" s="46">
        <v>0</v>
      </c>
      <c r="I1128" s="46">
        <v>0</v>
      </c>
      <c r="J1128" s="46">
        <v>0</v>
      </c>
      <c r="K1128" s="46">
        <v>0</v>
      </c>
      <c r="L1128" s="8">
        <v>0</v>
      </c>
      <c r="M1128" s="46">
        <v>0</v>
      </c>
      <c r="N1128" s="46">
        <v>0</v>
      </c>
      <c r="O1128" s="46">
        <v>0</v>
      </c>
      <c r="P1128" s="46">
        <v>0</v>
      </c>
      <c r="Q1128" s="46">
        <v>0</v>
      </c>
      <c r="R1128" s="46">
        <v>0</v>
      </c>
      <c r="S1128" s="46">
        <v>0</v>
      </c>
      <c r="T1128" s="46">
        <v>0</v>
      </c>
      <c r="U1128" s="46">
        <v>0</v>
      </c>
      <c r="V1128" s="46">
        <v>0</v>
      </c>
      <c r="W1128" s="48">
        <v>0</v>
      </c>
    </row>
    <row r="1129" spans="1:23" s="24" customFormat="1" ht="24.75" hidden="1" customHeight="1">
      <c r="A1129" s="16">
        <v>527</v>
      </c>
      <c r="B1129" s="7" t="s">
        <v>224</v>
      </c>
      <c r="C1129" s="40">
        <f t="shared" ref="C1129:C1158" si="117">ROUND(SUM(D1129+E1129+F1129+G1129+H1129+I1129+J1129+K1129+M1129+O1129+Q1129+S1129+U1129+W1129),2)</f>
        <v>6733969.6600000001</v>
      </c>
      <c r="D1129" s="47">
        <v>128041.92</v>
      </c>
      <c r="E1129" s="46">
        <v>171983.82</v>
      </c>
      <c r="F1129" s="46">
        <v>0</v>
      </c>
      <c r="G1129" s="46">
        <v>0</v>
      </c>
      <c r="H1129" s="46">
        <v>0</v>
      </c>
      <c r="I1129" s="46">
        <v>0</v>
      </c>
      <c r="J1129" s="46">
        <v>0</v>
      </c>
      <c r="K1129" s="46">
        <v>0</v>
      </c>
      <c r="L1129" s="8">
        <v>0</v>
      </c>
      <c r="M1129" s="46">
        <v>0</v>
      </c>
      <c r="N1129" s="46">
        <v>610</v>
      </c>
      <c r="O1129" s="46">
        <v>2882319.74</v>
      </c>
      <c r="P1129" s="46">
        <v>0</v>
      </c>
      <c r="Q1129" s="46">
        <v>0</v>
      </c>
      <c r="R1129" s="46">
        <v>0</v>
      </c>
      <c r="S1129" s="46">
        <v>0</v>
      </c>
      <c r="T1129" s="46">
        <v>755</v>
      </c>
      <c r="U1129" s="46">
        <v>3551624.18</v>
      </c>
      <c r="V1129" s="46">
        <v>0</v>
      </c>
      <c r="W1129" s="48">
        <v>0</v>
      </c>
    </row>
    <row r="1130" spans="1:23" s="24" customFormat="1" ht="24.75" hidden="1" customHeight="1">
      <c r="A1130" s="16">
        <v>528</v>
      </c>
      <c r="B1130" s="7" t="s">
        <v>225</v>
      </c>
      <c r="C1130" s="40">
        <f t="shared" si="117"/>
        <v>1892137.42</v>
      </c>
      <c r="D1130" s="47">
        <v>35340.31</v>
      </c>
      <c r="E1130" s="46">
        <v>80991.66</v>
      </c>
      <c r="F1130" s="46">
        <v>304568.96000000002</v>
      </c>
      <c r="G1130" s="46">
        <v>1088936.6599999999</v>
      </c>
      <c r="H1130" s="46">
        <v>0</v>
      </c>
      <c r="I1130" s="46">
        <v>165693.42000000001</v>
      </c>
      <c r="J1130" s="46">
        <v>216606.41</v>
      </c>
      <c r="K1130" s="46">
        <v>0</v>
      </c>
      <c r="L1130" s="8">
        <v>0</v>
      </c>
      <c r="M1130" s="46">
        <v>0</v>
      </c>
      <c r="N1130" s="46">
        <v>0</v>
      </c>
      <c r="O1130" s="46">
        <v>0</v>
      </c>
      <c r="P1130" s="46">
        <v>0</v>
      </c>
      <c r="Q1130" s="46">
        <v>0</v>
      </c>
      <c r="R1130" s="46">
        <v>0</v>
      </c>
      <c r="S1130" s="46">
        <v>0</v>
      </c>
      <c r="T1130" s="46">
        <v>0</v>
      </c>
      <c r="U1130" s="46">
        <v>0</v>
      </c>
      <c r="V1130" s="46">
        <v>0</v>
      </c>
      <c r="W1130" s="48">
        <v>0</v>
      </c>
    </row>
    <row r="1131" spans="1:23" s="2" customFormat="1" ht="24.75" hidden="1" customHeight="1">
      <c r="A1131" s="16">
        <v>529</v>
      </c>
      <c r="B1131" s="7" t="s">
        <v>226</v>
      </c>
      <c r="C1131" s="40">
        <f t="shared" si="117"/>
        <v>1137113.58</v>
      </c>
      <c r="D1131" s="47">
        <v>20606.2</v>
      </c>
      <c r="E1131" s="46">
        <v>81071.899999999994</v>
      </c>
      <c r="F1131" s="46">
        <v>306930.90000000002</v>
      </c>
      <c r="G1131" s="46">
        <v>0</v>
      </c>
      <c r="H1131" s="46">
        <v>0</v>
      </c>
      <c r="I1131" s="46">
        <v>196111.54</v>
      </c>
      <c r="J1131" s="46">
        <v>532393.04</v>
      </c>
      <c r="K1131" s="46">
        <v>0</v>
      </c>
      <c r="L1131" s="8">
        <v>0</v>
      </c>
      <c r="M1131" s="46">
        <v>0</v>
      </c>
      <c r="N1131" s="46">
        <v>0</v>
      </c>
      <c r="O1131" s="46">
        <v>0</v>
      </c>
      <c r="P1131" s="46">
        <v>0</v>
      </c>
      <c r="Q1131" s="46">
        <v>0</v>
      </c>
      <c r="R1131" s="46">
        <v>0</v>
      </c>
      <c r="S1131" s="46">
        <v>0</v>
      </c>
      <c r="T1131" s="46">
        <v>0</v>
      </c>
      <c r="U1131" s="46">
        <v>0</v>
      </c>
      <c r="V1131" s="46">
        <v>0</v>
      </c>
      <c r="W1131" s="48">
        <v>0</v>
      </c>
    </row>
    <row r="1132" spans="1:23" s="2" customFormat="1" ht="24.75" hidden="1" customHeight="1">
      <c r="A1132" s="16">
        <v>530</v>
      </c>
      <c r="B1132" s="7" t="s">
        <v>227</v>
      </c>
      <c r="C1132" s="40">
        <f t="shared" si="117"/>
        <v>3717356.75</v>
      </c>
      <c r="D1132" s="47">
        <v>70255.47</v>
      </c>
      <c r="E1132" s="46">
        <v>116853.04</v>
      </c>
      <c r="F1132" s="46">
        <v>0</v>
      </c>
      <c r="G1132" s="46">
        <v>0</v>
      </c>
      <c r="H1132" s="46">
        <v>0</v>
      </c>
      <c r="I1132" s="46">
        <v>152302.69</v>
      </c>
      <c r="J1132" s="46">
        <v>0</v>
      </c>
      <c r="K1132" s="46">
        <v>0</v>
      </c>
      <c r="L1132" s="8">
        <v>0</v>
      </c>
      <c r="M1132" s="46">
        <v>0</v>
      </c>
      <c r="N1132" s="46">
        <v>655</v>
      </c>
      <c r="O1132" s="46">
        <v>3377945.55</v>
      </c>
      <c r="P1132" s="46">
        <v>0</v>
      </c>
      <c r="Q1132" s="46">
        <v>0</v>
      </c>
      <c r="R1132" s="46">
        <v>0</v>
      </c>
      <c r="S1132" s="46">
        <v>0</v>
      </c>
      <c r="T1132" s="46">
        <v>0</v>
      </c>
      <c r="U1132" s="46">
        <v>0</v>
      </c>
      <c r="V1132" s="46">
        <v>0</v>
      </c>
      <c r="W1132" s="48">
        <v>0</v>
      </c>
    </row>
    <row r="1133" spans="1:23" s="2" customFormat="1" ht="24.75" hidden="1" customHeight="1">
      <c r="A1133" s="16">
        <v>531</v>
      </c>
      <c r="B1133" s="7" t="s">
        <v>1184</v>
      </c>
      <c r="C1133" s="40">
        <f t="shared" si="117"/>
        <v>168957.66</v>
      </c>
      <c r="D1133" s="47">
        <v>3143.76</v>
      </c>
      <c r="E1133" s="46">
        <v>18170.82</v>
      </c>
      <c r="F1133" s="46">
        <v>0</v>
      </c>
      <c r="G1133" s="46">
        <v>0</v>
      </c>
      <c r="H1133" s="46">
        <v>0</v>
      </c>
      <c r="I1133" s="46">
        <v>0</v>
      </c>
      <c r="J1133" s="46">
        <v>147643.07999999999</v>
      </c>
      <c r="K1133" s="46">
        <v>0</v>
      </c>
      <c r="L1133" s="8">
        <v>0</v>
      </c>
      <c r="M1133" s="46">
        <v>0</v>
      </c>
      <c r="N1133" s="46">
        <v>0</v>
      </c>
      <c r="O1133" s="46">
        <v>0</v>
      </c>
      <c r="P1133" s="46">
        <v>0</v>
      </c>
      <c r="Q1133" s="46">
        <v>0</v>
      </c>
      <c r="R1133" s="46">
        <v>0</v>
      </c>
      <c r="S1133" s="46">
        <v>0</v>
      </c>
      <c r="T1133" s="46">
        <v>0</v>
      </c>
      <c r="U1133" s="46">
        <v>0</v>
      </c>
      <c r="V1133" s="46">
        <v>0</v>
      </c>
      <c r="W1133" s="48">
        <v>0</v>
      </c>
    </row>
    <row r="1134" spans="1:23" s="2" customFormat="1" ht="24.75" hidden="1" customHeight="1">
      <c r="A1134" s="16">
        <v>532</v>
      </c>
      <c r="B1134" s="7" t="s">
        <v>1143</v>
      </c>
      <c r="C1134" s="40">
        <f t="shared" si="117"/>
        <v>64361.919999999998</v>
      </c>
      <c r="D1134" s="47">
        <v>0</v>
      </c>
      <c r="E1134" s="46">
        <v>64361.919999999998</v>
      </c>
      <c r="F1134" s="46">
        <v>0</v>
      </c>
      <c r="G1134" s="46">
        <v>0</v>
      </c>
      <c r="H1134" s="46">
        <v>0</v>
      </c>
      <c r="I1134" s="46">
        <v>0</v>
      </c>
      <c r="J1134" s="46">
        <v>0</v>
      </c>
      <c r="K1134" s="46">
        <v>0</v>
      </c>
      <c r="L1134" s="8">
        <v>0</v>
      </c>
      <c r="M1134" s="46">
        <v>0</v>
      </c>
      <c r="N1134" s="46">
        <v>0</v>
      </c>
      <c r="O1134" s="46">
        <v>0</v>
      </c>
      <c r="P1134" s="46">
        <v>0</v>
      </c>
      <c r="Q1134" s="46">
        <v>0</v>
      </c>
      <c r="R1134" s="46">
        <v>0</v>
      </c>
      <c r="S1134" s="46">
        <v>0</v>
      </c>
      <c r="T1134" s="46">
        <v>0</v>
      </c>
      <c r="U1134" s="46">
        <v>0</v>
      </c>
      <c r="V1134" s="46">
        <v>0</v>
      </c>
      <c r="W1134" s="48">
        <v>0</v>
      </c>
    </row>
    <row r="1135" spans="1:23" s="2" customFormat="1" ht="24.75" hidden="1" customHeight="1">
      <c r="A1135" s="16">
        <v>533</v>
      </c>
      <c r="B1135" s="7" t="s">
        <v>201</v>
      </c>
      <c r="C1135" s="40">
        <f t="shared" si="117"/>
        <v>50737.64</v>
      </c>
      <c r="D1135" s="47">
        <v>0</v>
      </c>
      <c r="E1135" s="46">
        <v>50737.64</v>
      </c>
      <c r="F1135" s="46">
        <v>0</v>
      </c>
      <c r="G1135" s="46">
        <v>0</v>
      </c>
      <c r="H1135" s="46">
        <v>0</v>
      </c>
      <c r="I1135" s="46">
        <v>0</v>
      </c>
      <c r="J1135" s="46">
        <v>0</v>
      </c>
      <c r="K1135" s="46">
        <v>0</v>
      </c>
      <c r="L1135" s="8">
        <v>0</v>
      </c>
      <c r="M1135" s="46">
        <v>0</v>
      </c>
      <c r="N1135" s="46">
        <v>0</v>
      </c>
      <c r="O1135" s="46">
        <v>0</v>
      </c>
      <c r="P1135" s="46">
        <v>0</v>
      </c>
      <c r="Q1135" s="46">
        <v>0</v>
      </c>
      <c r="R1135" s="46">
        <v>0</v>
      </c>
      <c r="S1135" s="46">
        <v>0</v>
      </c>
      <c r="T1135" s="46">
        <v>0</v>
      </c>
      <c r="U1135" s="46">
        <v>0</v>
      </c>
      <c r="V1135" s="46">
        <v>0</v>
      </c>
      <c r="W1135" s="48">
        <v>0</v>
      </c>
    </row>
    <row r="1136" spans="1:23" s="2" customFormat="1" ht="24.75" hidden="1" customHeight="1">
      <c r="A1136" s="16">
        <v>534</v>
      </c>
      <c r="B1136" s="7" t="s">
        <v>228</v>
      </c>
      <c r="C1136" s="40">
        <f t="shared" si="117"/>
        <v>368442.64</v>
      </c>
      <c r="D1136" s="47">
        <v>5491.16</v>
      </c>
      <c r="E1136" s="46">
        <v>80919.679999999993</v>
      </c>
      <c r="F1136" s="46">
        <v>282031.8</v>
      </c>
      <c r="G1136" s="46">
        <v>0</v>
      </c>
      <c r="H1136" s="46">
        <v>0</v>
      </c>
      <c r="I1136" s="46">
        <v>0</v>
      </c>
      <c r="J1136" s="46">
        <v>0</v>
      </c>
      <c r="K1136" s="46">
        <v>0</v>
      </c>
      <c r="L1136" s="8">
        <v>0</v>
      </c>
      <c r="M1136" s="46">
        <v>0</v>
      </c>
      <c r="N1136" s="46">
        <v>0</v>
      </c>
      <c r="O1136" s="46">
        <v>0</v>
      </c>
      <c r="P1136" s="46">
        <v>0</v>
      </c>
      <c r="Q1136" s="46">
        <v>0</v>
      </c>
      <c r="R1136" s="46">
        <v>0</v>
      </c>
      <c r="S1136" s="46">
        <v>0</v>
      </c>
      <c r="T1136" s="46">
        <v>0</v>
      </c>
      <c r="U1136" s="46">
        <v>0</v>
      </c>
      <c r="V1136" s="46">
        <v>0</v>
      </c>
      <c r="W1136" s="48">
        <v>0</v>
      </c>
    </row>
    <row r="1137" spans="1:23" s="2" customFormat="1" ht="24.75" hidden="1" customHeight="1">
      <c r="A1137" s="16">
        <v>535</v>
      </c>
      <c r="B1137" s="7" t="s">
        <v>229</v>
      </c>
      <c r="C1137" s="40">
        <f t="shared" si="117"/>
        <v>2527685.73</v>
      </c>
      <c r="D1137" s="47">
        <v>46269.63</v>
      </c>
      <c r="E1137" s="46">
        <v>104958.64</v>
      </c>
      <c r="F1137" s="46">
        <v>201291.48</v>
      </c>
      <c r="G1137" s="46">
        <v>0</v>
      </c>
      <c r="H1137" s="46">
        <v>0</v>
      </c>
      <c r="I1137" s="46">
        <v>0</v>
      </c>
      <c r="J1137" s="46">
        <v>0</v>
      </c>
      <c r="K1137" s="46">
        <v>0</v>
      </c>
      <c r="L1137" s="8">
        <v>0</v>
      </c>
      <c r="M1137" s="46">
        <v>0</v>
      </c>
      <c r="N1137" s="46">
        <v>470</v>
      </c>
      <c r="O1137" s="46">
        <v>2175165.98</v>
      </c>
      <c r="P1137" s="46">
        <v>0</v>
      </c>
      <c r="Q1137" s="46">
        <v>0</v>
      </c>
      <c r="R1137" s="46">
        <v>0</v>
      </c>
      <c r="S1137" s="46">
        <v>0</v>
      </c>
      <c r="T1137" s="46">
        <v>0</v>
      </c>
      <c r="U1137" s="46">
        <v>0</v>
      </c>
      <c r="V1137" s="46">
        <v>0</v>
      </c>
      <c r="W1137" s="48">
        <v>0</v>
      </c>
    </row>
    <row r="1138" spans="1:23" s="2" customFormat="1" ht="24.75" hidden="1" customHeight="1">
      <c r="A1138" s="16">
        <v>536</v>
      </c>
      <c r="B1138" s="7" t="s">
        <v>230</v>
      </c>
      <c r="C1138" s="40">
        <f t="shared" si="117"/>
        <v>294297.57</v>
      </c>
      <c r="D1138" s="47">
        <v>4197.74</v>
      </c>
      <c r="E1138" s="46">
        <v>74499.3</v>
      </c>
      <c r="F1138" s="46">
        <v>215600.53</v>
      </c>
      <c r="G1138" s="46">
        <v>0</v>
      </c>
      <c r="H1138" s="46">
        <v>0</v>
      </c>
      <c r="I1138" s="46">
        <v>0</v>
      </c>
      <c r="J1138" s="46">
        <v>0</v>
      </c>
      <c r="K1138" s="46">
        <v>0</v>
      </c>
      <c r="L1138" s="8">
        <v>0</v>
      </c>
      <c r="M1138" s="46">
        <v>0</v>
      </c>
      <c r="N1138" s="46">
        <v>0</v>
      </c>
      <c r="O1138" s="46">
        <v>0</v>
      </c>
      <c r="P1138" s="46">
        <v>0</v>
      </c>
      <c r="Q1138" s="46">
        <v>0</v>
      </c>
      <c r="R1138" s="46">
        <v>0</v>
      </c>
      <c r="S1138" s="46">
        <v>0</v>
      </c>
      <c r="T1138" s="46">
        <v>0</v>
      </c>
      <c r="U1138" s="46">
        <v>0</v>
      </c>
      <c r="V1138" s="46">
        <v>0</v>
      </c>
      <c r="W1138" s="48">
        <v>0</v>
      </c>
    </row>
    <row r="1139" spans="1:23" s="2" customFormat="1" ht="24.75" hidden="1" customHeight="1">
      <c r="A1139" s="16">
        <v>537</v>
      </c>
      <c r="B1139" s="7" t="s">
        <v>231</v>
      </c>
      <c r="C1139" s="40">
        <f t="shared" si="117"/>
        <v>52833.32</v>
      </c>
      <c r="D1139" s="47">
        <f t="shared" ref="D1139:D1144" si="118">ROUND((F1139+G1139+H1139+I1139+J1139+K1139+M1139+O1139+Q1139+S1139+U1139+W1139)*0.0214,2)</f>
        <v>0</v>
      </c>
      <c r="E1139" s="46">
        <v>52833.32</v>
      </c>
      <c r="F1139" s="46">
        <v>0</v>
      </c>
      <c r="G1139" s="46">
        <v>0</v>
      </c>
      <c r="H1139" s="46">
        <v>0</v>
      </c>
      <c r="I1139" s="46">
        <v>0</v>
      </c>
      <c r="J1139" s="46">
        <v>0</v>
      </c>
      <c r="K1139" s="46">
        <v>0</v>
      </c>
      <c r="L1139" s="8">
        <v>0</v>
      </c>
      <c r="M1139" s="46">
        <v>0</v>
      </c>
      <c r="N1139" s="46">
        <v>0</v>
      </c>
      <c r="O1139" s="46">
        <v>0</v>
      </c>
      <c r="P1139" s="46">
        <v>0</v>
      </c>
      <c r="Q1139" s="46">
        <v>0</v>
      </c>
      <c r="R1139" s="46">
        <v>0</v>
      </c>
      <c r="S1139" s="46">
        <v>0</v>
      </c>
      <c r="T1139" s="46">
        <v>0</v>
      </c>
      <c r="U1139" s="46">
        <v>0</v>
      </c>
      <c r="V1139" s="46">
        <v>0</v>
      </c>
      <c r="W1139" s="48">
        <v>0</v>
      </c>
    </row>
    <row r="1140" spans="1:23" s="2" customFormat="1" ht="24.75" hidden="1" customHeight="1">
      <c r="A1140" s="16">
        <v>538</v>
      </c>
      <c r="B1140" s="7" t="s">
        <v>1165</v>
      </c>
      <c r="C1140" s="40">
        <f t="shared" si="117"/>
        <v>73734.66</v>
      </c>
      <c r="D1140" s="47">
        <f t="shared" si="118"/>
        <v>0</v>
      </c>
      <c r="E1140" s="46">
        <v>73734.66</v>
      </c>
      <c r="F1140" s="46">
        <v>0</v>
      </c>
      <c r="G1140" s="46">
        <v>0</v>
      </c>
      <c r="H1140" s="46">
        <v>0</v>
      </c>
      <c r="I1140" s="46">
        <v>0</v>
      </c>
      <c r="J1140" s="46">
        <v>0</v>
      </c>
      <c r="K1140" s="46">
        <v>0</v>
      </c>
      <c r="L1140" s="8">
        <v>0</v>
      </c>
      <c r="M1140" s="46">
        <v>0</v>
      </c>
      <c r="N1140" s="46">
        <v>0</v>
      </c>
      <c r="O1140" s="46">
        <v>0</v>
      </c>
      <c r="P1140" s="46">
        <v>0</v>
      </c>
      <c r="Q1140" s="46">
        <v>0</v>
      </c>
      <c r="R1140" s="46">
        <v>0</v>
      </c>
      <c r="S1140" s="46">
        <v>0</v>
      </c>
      <c r="T1140" s="46">
        <v>0</v>
      </c>
      <c r="U1140" s="46">
        <v>0</v>
      </c>
      <c r="V1140" s="46">
        <v>0</v>
      </c>
      <c r="W1140" s="48">
        <v>0</v>
      </c>
    </row>
    <row r="1141" spans="1:23" s="2" customFormat="1" ht="24.75" hidden="1" customHeight="1">
      <c r="A1141" s="16">
        <v>539</v>
      </c>
      <c r="B1141" s="7" t="s">
        <v>232</v>
      </c>
      <c r="C1141" s="40">
        <f t="shared" si="117"/>
        <v>2115506.35</v>
      </c>
      <c r="D1141" s="47">
        <v>41812.230000000003</v>
      </c>
      <c r="E1141" s="46">
        <v>109756.52</v>
      </c>
      <c r="F1141" s="46">
        <v>178916.23</v>
      </c>
      <c r="G1141" s="46">
        <v>0</v>
      </c>
      <c r="H1141" s="46">
        <v>0</v>
      </c>
      <c r="I1141" s="46">
        <v>0</v>
      </c>
      <c r="J1141" s="46">
        <v>0</v>
      </c>
      <c r="K1141" s="46">
        <v>0</v>
      </c>
      <c r="L1141" s="8">
        <v>0</v>
      </c>
      <c r="M1141" s="46">
        <v>0</v>
      </c>
      <c r="N1141" s="46">
        <v>378</v>
      </c>
      <c r="O1141" s="46">
        <v>1785021.37</v>
      </c>
      <c r="P1141" s="46">
        <v>0</v>
      </c>
      <c r="Q1141" s="46">
        <v>0</v>
      </c>
      <c r="R1141" s="46">
        <v>0</v>
      </c>
      <c r="S1141" s="46">
        <v>0</v>
      </c>
      <c r="T1141" s="46">
        <v>0</v>
      </c>
      <c r="U1141" s="46">
        <v>0</v>
      </c>
      <c r="V1141" s="46">
        <v>0</v>
      </c>
      <c r="W1141" s="48">
        <v>0</v>
      </c>
    </row>
    <row r="1142" spans="1:23" s="2" customFormat="1" ht="21.75" hidden="1" customHeight="1">
      <c r="A1142" s="16">
        <v>540</v>
      </c>
      <c r="B1142" s="7" t="s">
        <v>233</v>
      </c>
      <c r="C1142" s="40">
        <f t="shared" si="117"/>
        <v>3367735.34</v>
      </c>
      <c r="D1142" s="47">
        <v>67042.55</v>
      </c>
      <c r="E1142" s="46">
        <v>151677.20000000001</v>
      </c>
      <c r="F1142" s="46">
        <v>247160.46</v>
      </c>
      <c r="G1142" s="46">
        <v>0</v>
      </c>
      <c r="H1142" s="46">
        <v>0</v>
      </c>
      <c r="I1142" s="46">
        <v>0</v>
      </c>
      <c r="J1142" s="46">
        <v>0</v>
      </c>
      <c r="K1142" s="46">
        <v>0</v>
      </c>
      <c r="L1142" s="8">
        <v>0</v>
      </c>
      <c r="M1142" s="46">
        <v>0</v>
      </c>
      <c r="N1142" s="46">
        <v>679.36</v>
      </c>
      <c r="O1142" s="46">
        <v>2901855.13</v>
      </c>
      <c r="P1142" s="46">
        <v>0</v>
      </c>
      <c r="Q1142" s="46">
        <v>0</v>
      </c>
      <c r="R1142" s="46">
        <v>0</v>
      </c>
      <c r="S1142" s="46">
        <v>0</v>
      </c>
      <c r="T1142" s="46">
        <v>0</v>
      </c>
      <c r="U1142" s="46">
        <v>0</v>
      </c>
      <c r="V1142" s="46">
        <v>0</v>
      </c>
      <c r="W1142" s="48">
        <v>0</v>
      </c>
    </row>
    <row r="1143" spans="1:23" s="2" customFormat="1" ht="24.95" hidden="1" customHeight="1">
      <c r="A1143" s="16">
        <v>541</v>
      </c>
      <c r="B1143" s="7" t="s">
        <v>234</v>
      </c>
      <c r="C1143" s="40">
        <f t="shared" si="117"/>
        <v>3454164.42</v>
      </c>
      <c r="D1143" s="47">
        <v>68668.429999999993</v>
      </c>
      <c r="E1143" s="46">
        <v>160111.84</v>
      </c>
      <c r="F1143" s="46">
        <v>318137.27</v>
      </c>
      <c r="G1143" s="46">
        <v>0</v>
      </c>
      <c r="H1143" s="46">
        <v>0</v>
      </c>
      <c r="I1143" s="46">
        <v>0</v>
      </c>
      <c r="J1143" s="46">
        <v>0</v>
      </c>
      <c r="K1143" s="46">
        <v>0</v>
      </c>
      <c r="L1143" s="8">
        <v>0</v>
      </c>
      <c r="M1143" s="46">
        <v>0</v>
      </c>
      <c r="N1143" s="46">
        <v>611.88</v>
      </c>
      <c r="O1143" s="46">
        <v>2907246.88</v>
      </c>
      <c r="P1143" s="46">
        <v>0</v>
      </c>
      <c r="Q1143" s="46">
        <v>0</v>
      </c>
      <c r="R1143" s="46">
        <v>0</v>
      </c>
      <c r="S1143" s="46">
        <v>0</v>
      </c>
      <c r="T1143" s="46">
        <v>0</v>
      </c>
      <c r="U1143" s="46">
        <v>0</v>
      </c>
      <c r="V1143" s="46">
        <v>0</v>
      </c>
      <c r="W1143" s="48">
        <v>0</v>
      </c>
    </row>
    <row r="1144" spans="1:23" s="2" customFormat="1" ht="24.95" hidden="1" customHeight="1">
      <c r="A1144" s="16">
        <v>542</v>
      </c>
      <c r="B1144" s="7" t="s">
        <v>1185</v>
      </c>
      <c r="C1144" s="40">
        <f t="shared" si="117"/>
        <v>58743.94</v>
      </c>
      <c r="D1144" s="47">
        <f t="shared" si="118"/>
        <v>0</v>
      </c>
      <c r="E1144" s="46">
        <v>58743.94</v>
      </c>
      <c r="F1144" s="46">
        <v>0</v>
      </c>
      <c r="G1144" s="46">
        <v>0</v>
      </c>
      <c r="H1144" s="46">
        <v>0</v>
      </c>
      <c r="I1144" s="46">
        <v>0</v>
      </c>
      <c r="J1144" s="46">
        <v>0</v>
      </c>
      <c r="K1144" s="46">
        <v>0</v>
      </c>
      <c r="L1144" s="8">
        <v>0</v>
      </c>
      <c r="M1144" s="46">
        <v>0</v>
      </c>
      <c r="N1144" s="46">
        <v>0</v>
      </c>
      <c r="O1144" s="46">
        <v>0</v>
      </c>
      <c r="P1144" s="46">
        <v>0</v>
      </c>
      <c r="Q1144" s="46">
        <v>0</v>
      </c>
      <c r="R1144" s="46">
        <v>0</v>
      </c>
      <c r="S1144" s="46">
        <v>0</v>
      </c>
      <c r="T1144" s="46">
        <v>0</v>
      </c>
      <c r="U1144" s="46">
        <v>0</v>
      </c>
      <c r="V1144" s="46">
        <v>0</v>
      </c>
      <c r="W1144" s="48">
        <v>0</v>
      </c>
    </row>
    <row r="1145" spans="1:23" s="2" customFormat="1" ht="24.95" hidden="1" customHeight="1">
      <c r="A1145" s="16">
        <v>543</v>
      </c>
      <c r="B1145" s="7" t="s">
        <v>202</v>
      </c>
      <c r="C1145" s="40">
        <f t="shared" si="117"/>
        <v>45379.26</v>
      </c>
      <c r="D1145" s="47">
        <v>0</v>
      </c>
      <c r="E1145" s="46">
        <v>45379.26</v>
      </c>
      <c r="F1145" s="46">
        <v>0</v>
      </c>
      <c r="G1145" s="46">
        <v>0</v>
      </c>
      <c r="H1145" s="46">
        <v>0</v>
      </c>
      <c r="I1145" s="46">
        <v>0</v>
      </c>
      <c r="J1145" s="46">
        <v>0</v>
      </c>
      <c r="K1145" s="46">
        <v>0</v>
      </c>
      <c r="L1145" s="8">
        <v>0</v>
      </c>
      <c r="M1145" s="46">
        <v>0</v>
      </c>
      <c r="N1145" s="46">
        <v>0</v>
      </c>
      <c r="O1145" s="46">
        <v>0</v>
      </c>
      <c r="P1145" s="46">
        <v>0</v>
      </c>
      <c r="Q1145" s="46">
        <v>0</v>
      </c>
      <c r="R1145" s="46">
        <v>0</v>
      </c>
      <c r="S1145" s="46">
        <v>0</v>
      </c>
      <c r="T1145" s="46">
        <v>0</v>
      </c>
      <c r="U1145" s="46">
        <v>0</v>
      </c>
      <c r="V1145" s="46">
        <v>0</v>
      </c>
      <c r="W1145" s="48">
        <v>0</v>
      </c>
    </row>
    <row r="1146" spans="1:23" s="2" customFormat="1" ht="24.95" hidden="1" customHeight="1">
      <c r="A1146" s="16">
        <v>544</v>
      </c>
      <c r="B1146" s="7" t="s">
        <v>1186</v>
      </c>
      <c r="C1146" s="40">
        <f t="shared" si="117"/>
        <v>429466.97</v>
      </c>
      <c r="D1146" s="47">
        <v>8538.4599999999991</v>
      </c>
      <c r="E1146" s="46">
        <v>19873.560000000001</v>
      </c>
      <c r="F1146" s="46">
        <v>0</v>
      </c>
      <c r="G1146" s="46">
        <v>0</v>
      </c>
      <c r="H1146" s="46">
        <v>0</v>
      </c>
      <c r="I1146" s="46">
        <v>0</v>
      </c>
      <c r="J1146" s="46">
        <v>401054.95</v>
      </c>
      <c r="K1146" s="46">
        <v>0</v>
      </c>
      <c r="L1146" s="8">
        <v>0</v>
      </c>
      <c r="M1146" s="46">
        <v>0</v>
      </c>
      <c r="N1146" s="46">
        <v>0</v>
      </c>
      <c r="O1146" s="46">
        <v>0</v>
      </c>
      <c r="P1146" s="46">
        <v>0</v>
      </c>
      <c r="Q1146" s="46">
        <v>0</v>
      </c>
      <c r="R1146" s="46">
        <v>0</v>
      </c>
      <c r="S1146" s="46">
        <v>0</v>
      </c>
      <c r="T1146" s="46">
        <v>0</v>
      </c>
      <c r="U1146" s="46">
        <v>0</v>
      </c>
      <c r="V1146" s="46">
        <v>0</v>
      </c>
      <c r="W1146" s="48">
        <v>0</v>
      </c>
    </row>
    <row r="1147" spans="1:23" s="2" customFormat="1" ht="24.95" hidden="1" customHeight="1">
      <c r="A1147" s="16">
        <v>545</v>
      </c>
      <c r="B1147" s="7" t="s">
        <v>206</v>
      </c>
      <c r="C1147" s="40">
        <f t="shared" si="117"/>
        <v>125585.04</v>
      </c>
      <c r="D1147" s="47">
        <f>ROUND((F1147+G1147+H1147+I1147+J1147+K1147+M1147+O1147+Q1147+S1147+U1147+W1147)*0.0214,2)</f>
        <v>0</v>
      </c>
      <c r="E1147" s="46">
        <v>125585.04</v>
      </c>
      <c r="F1147" s="46">
        <v>0</v>
      </c>
      <c r="G1147" s="46">
        <v>0</v>
      </c>
      <c r="H1147" s="46">
        <v>0</v>
      </c>
      <c r="I1147" s="46">
        <v>0</v>
      </c>
      <c r="J1147" s="46">
        <v>0</v>
      </c>
      <c r="K1147" s="46">
        <v>0</v>
      </c>
      <c r="L1147" s="8">
        <v>0</v>
      </c>
      <c r="M1147" s="46">
        <v>0</v>
      </c>
      <c r="N1147" s="46">
        <v>0</v>
      </c>
      <c r="O1147" s="46">
        <v>0</v>
      </c>
      <c r="P1147" s="46">
        <v>0</v>
      </c>
      <c r="Q1147" s="46">
        <v>0</v>
      </c>
      <c r="R1147" s="46">
        <v>0</v>
      </c>
      <c r="S1147" s="46">
        <v>0</v>
      </c>
      <c r="T1147" s="46">
        <v>0</v>
      </c>
      <c r="U1147" s="46">
        <v>0</v>
      </c>
      <c r="V1147" s="46">
        <v>0</v>
      </c>
      <c r="W1147" s="48">
        <v>0</v>
      </c>
    </row>
    <row r="1148" spans="1:23" s="2" customFormat="1" ht="24.95" hidden="1" customHeight="1">
      <c r="A1148" s="16">
        <v>546</v>
      </c>
      <c r="B1148" s="7" t="s">
        <v>1187</v>
      </c>
      <c r="C1148" s="40">
        <f t="shared" si="117"/>
        <v>18037.48</v>
      </c>
      <c r="D1148" s="47">
        <v>0</v>
      </c>
      <c r="E1148" s="46">
        <v>18037.48</v>
      </c>
      <c r="F1148" s="46">
        <v>0</v>
      </c>
      <c r="G1148" s="46">
        <v>0</v>
      </c>
      <c r="H1148" s="46">
        <v>0</v>
      </c>
      <c r="I1148" s="46">
        <v>0</v>
      </c>
      <c r="J1148" s="46">
        <v>0</v>
      </c>
      <c r="K1148" s="46">
        <v>0</v>
      </c>
      <c r="L1148" s="8">
        <v>0</v>
      </c>
      <c r="M1148" s="46">
        <v>0</v>
      </c>
      <c r="N1148" s="46">
        <v>0</v>
      </c>
      <c r="O1148" s="46">
        <v>0</v>
      </c>
      <c r="P1148" s="46">
        <v>0</v>
      </c>
      <c r="Q1148" s="46">
        <v>0</v>
      </c>
      <c r="R1148" s="46">
        <v>0</v>
      </c>
      <c r="S1148" s="46">
        <v>0</v>
      </c>
      <c r="T1148" s="46">
        <v>0</v>
      </c>
      <c r="U1148" s="46">
        <v>0</v>
      </c>
      <c r="V1148" s="46">
        <v>0</v>
      </c>
      <c r="W1148" s="48">
        <v>0</v>
      </c>
    </row>
    <row r="1149" spans="1:23" s="2" customFormat="1" ht="24.95" hidden="1" customHeight="1">
      <c r="A1149" s="16">
        <v>547</v>
      </c>
      <c r="B1149" s="7" t="s">
        <v>235</v>
      </c>
      <c r="C1149" s="40">
        <f t="shared" si="117"/>
        <v>142587.66</v>
      </c>
      <c r="D1149" s="47">
        <f>ROUND((F1149+G1149+H1149+I1149+J1149+K1149+M1149+O1149+Q1149+S1149+U1149+W1149)*0.0214,2)</f>
        <v>0</v>
      </c>
      <c r="E1149" s="46">
        <v>142587.66</v>
      </c>
      <c r="F1149" s="46">
        <v>0</v>
      </c>
      <c r="G1149" s="46">
        <v>0</v>
      </c>
      <c r="H1149" s="46">
        <v>0</v>
      </c>
      <c r="I1149" s="46">
        <v>0</v>
      </c>
      <c r="J1149" s="46">
        <v>0</v>
      </c>
      <c r="K1149" s="46">
        <v>0</v>
      </c>
      <c r="L1149" s="8">
        <v>0</v>
      </c>
      <c r="M1149" s="46">
        <v>0</v>
      </c>
      <c r="N1149" s="46">
        <v>0</v>
      </c>
      <c r="O1149" s="46">
        <v>0</v>
      </c>
      <c r="P1149" s="46">
        <v>0</v>
      </c>
      <c r="Q1149" s="46">
        <v>0</v>
      </c>
      <c r="R1149" s="46">
        <v>0</v>
      </c>
      <c r="S1149" s="46">
        <v>0</v>
      </c>
      <c r="T1149" s="46">
        <v>0</v>
      </c>
      <c r="U1149" s="46">
        <v>0</v>
      </c>
      <c r="V1149" s="46">
        <v>0</v>
      </c>
      <c r="W1149" s="48">
        <v>0</v>
      </c>
    </row>
    <row r="1150" spans="1:23" s="2" customFormat="1" ht="24.95" hidden="1" customHeight="1">
      <c r="A1150" s="16">
        <v>548</v>
      </c>
      <c r="B1150" s="7" t="s">
        <v>207</v>
      </c>
      <c r="C1150" s="40">
        <f t="shared" si="117"/>
        <v>4156521.92</v>
      </c>
      <c r="D1150" s="47">
        <v>83925.23</v>
      </c>
      <c r="E1150" s="46">
        <v>130594.14</v>
      </c>
      <c r="F1150" s="46">
        <v>289919.39</v>
      </c>
      <c r="G1150" s="46">
        <v>0</v>
      </c>
      <c r="H1150" s="46">
        <v>0</v>
      </c>
      <c r="I1150" s="46">
        <v>0</v>
      </c>
      <c r="J1150" s="46">
        <v>328422.59000000003</v>
      </c>
      <c r="K1150" s="46">
        <v>0</v>
      </c>
      <c r="L1150" s="8">
        <v>0</v>
      </c>
      <c r="M1150" s="46">
        <v>0</v>
      </c>
      <c r="N1150" s="46">
        <v>680</v>
      </c>
      <c r="O1150" s="46">
        <v>3323660.57</v>
      </c>
      <c r="P1150" s="46">
        <v>0</v>
      </c>
      <c r="Q1150" s="46">
        <v>0</v>
      </c>
      <c r="R1150" s="46">
        <v>0</v>
      </c>
      <c r="S1150" s="46">
        <v>0</v>
      </c>
      <c r="T1150" s="46">
        <v>0</v>
      </c>
      <c r="U1150" s="46">
        <v>0</v>
      </c>
      <c r="V1150" s="46">
        <v>0</v>
      </c>
      <c r="W1150" s="48">
        <v>0</v>
      </c>
    </row>
    <row r="1151" spans="1:23" s="2" customFormat="1" ht="24.95" hidden="1" customHeight="1">
      <c r="A1151" s="16">
        <v>549</v>
      </c>
      <c r="B1151" s="7" t="s">
        <v>208</v>
      </c>
      <c r="C1151" s="40">
        <f t="shared" si="117"/>
        <v>73473.88</v>
      </c>
      <c r="D1151" s="47">
        <f>ROUND((F1151+G1151+H1151+I1151+J1151+K1151+M1151+O1151+Q1151+S1151+U1151+W1151)*0.0214,2)</f>
        <v>0</v>
      </c>
      <c r="E1151" s="46">
        <v>73473.88</v>
      </c>
      <c r="F1151" s="46">
        <v>0</v>
      </c>
      <c r="G1151" s="46">
        <v>0</v>
      </c>
      <c r="H1151" s="46">
        <v>0</v>
      </c>
      <c r="I1151" s="46">
        <v>0</v>
      </c>
      <c r="J1151" s="46">
        <v>0</v>
      </c>
      <c r="K1151" s="46">
        <v>0</v>
      </c>
      <c r="L1151" s="8">
        <v>0</v>
      </c>
      <c r="M1151" s="46">
        <v>0</v>
      </c>
      <c r="N1151" s="46">
        <v>0</v>
      </c>
      <c r="O1151" s="46">
        <v>0</v>
      </c>
      <c r="P1151" s="46">
        <v>0</v>
      </c>
      <c r="Q1151" s="46">
        <v>0</v>
      </c>
      <c r="R1151" s="46">
        <v>0</v>
      </c>
      <c r="S1151" s="46">
        <v>0</v>
      </c>
      <c r="T1151" s="46">
        <v>0</v>
      </c>
      <c r="U1151" s="46">
        <v>0</v>
      </c>
      <c r="V1151" s="46">
        <v>0</v>
      </c>
      <c r="W1151" s="48">
        <v>0</v>
      </c>
    </row>
    <row r="1152" spans="1:23" s="2" customFormat="1" ht="24.95" hidden="1" customHeight="1">
      <c r="A1152" s="16">
        <v>550</v>
      </c>
      <c r="B1152" s="7" t="s">
        <v>1188</v>
      </c>
      <c r="C1152" s="40">
        <f t="shared" si="117"/>
        <v>80855.960000000006</v>
      </c>
      <c r="D1152" s="47">
        <v>0</v>
      </c>
      <c r="E1152" s="46">
        <v>80855.960000000006</v>
      </c>
      <c r="F1152" s="46">
        <v>0</v>
      </c>
      <c r="G1152" s="46">
        <v>0</v>
      </c>
      <c r="H1152" s="46">
        <v>0</v>
      </c>
      <c r="I1152" s="46">
        <v>0</v>
      </c>
      <c r="J1152" s="46">
        <v>0</v>
      </c>
      <c r="K1152" s="46">
        <v>0</v>
      </c>
      <c r="L1152" s="8">
        <v>0</v>
      </c>
      <c r="M1152" s="46">
        <v>0</v>
      </c>
      <c r="N1152" s="46">
        <v>0</v>
      </c>
      <c r="O1152" s="46">
        <v>0</v>
      </c>
      <c r="P1152" s="46">
        <v>0</v>
      </c>
      <c r="Q1152" s="46">
        <v>0</v>
      </c>
      <c r="R1152" s="46">
        <v>0</v>
      </c>
      <c r="S1152" s="46">
        <v>0</v>
      </c>
      <c r="T1152" s="46">
        <v>0</v>
      </c>
      <c r="U1152" s="46">
        <v>0</v>
      </c>
      <c r="V1152" s="46">
        <v>0</v>
      </c>
      <c r="W1152" s="48">
        <v>0</v>
      </c>
    </row>
    <row r="1153" spans="1:23" s="2" customFormat="1" ht="24.95" hidden="1" customHeight="1">
      <c r="A1153" s="16">
        <v>551</v>
      </c>
      <c r="B1153" s="7" t="s">
        <v>1167</v>
      </c>
      <c r="C1153" s="40">
        <f t="shared" si="117"/>
        <v>70305.58</v>
      </c>
      <c r="D1153" s="47">
        <v>0</v>
      </c>
      <c r="E1153" s="46">
        <v>70305.58</v>
      </c>
      <c r="F1153" s="46">
        <v>0</v>
      </c>
      <c r="G1153" s="46">
        <v>0</v>
      </c>
      <c r="H1153" s="46">
        <v>0</v>
      </c>
      <c r="I1153" s="46">
        <v>0</v>
      </c>
      <c r="J1153" s="46">
        <v>0</v>
      </c>
      <c r="K1153" s="46">
        <v>0</v>
      </c>
      <c r="L1153" s="8">
        <v>0</v>
      </c>
      <c r="M1153" s="46">
        <v>0</v>
      </c>
      <c r="N1153" s="46">
        <v>0</v>
      </c>
      <c r="O1153" s="46">
        <v>0</v>
      </c>
      <c r="P1153" s="46">
        <v>0</v>
      </c>
      <c r="Q1153" s="46">
        <v>0</v>
      </c>
      <c r="R1153" s="46">
        <v>0</v>
      </c>
      <c r="S1153" s="46">
        <v>0</v>
      </c>
      <c r="T1153" s="46">
        <v>0</v>
      </c>
      <c r="U1153" s="46">
        <v>0</v>
      </c>
      <c r="V1153" s="46">
        <v>0</v>
      </c>
      <c r="W1153" s="48">
        <v>0</v>
      </c>
    </row>
    <row r="1154" spans="1:23" s="2" customFormat="1" ht="24.95" hidden="1" customHeight="1">
      <c r="A1154" s="16">
        <v>552</v>
      </c>
      <c r="B1154" s="7" t="s">
        <v>1153</v>
      </c>
      <c r="C1154" s="40">
        <f t="shared" si="117"/>
        <v>348810.61</v>
      </c>
      <c r="D1154" s="47">
        <v>6499.06</v>
      </c>
      <c r="E1154" s="46">
        <v>37090.94</v>
      </c>
      <c r="F1154" s="46">
        <v>0</v>
      </c>
      <c r="G1154" s="46">
        <v>0</v>
      </c>
      <c r="H1154" s="46">
        <v>0</v>
      </c>
      <c r="I1154" s="46">
        <v>0</v>
      </c>
      <c r="J1154" s="46">
        <v>0</v>
      </c>
      <c r="K1154" s="46">
        <v>305220.61</v>
      </c>
      <c r="L1154" s="8">
        <v>0</v>
      </c>
      <c r="M1154" s="46">
        <v>0</v>
      </c>
      <c r="N1154" s="46">
        <v>0</v>
      </c>
      <c r="O1154" s="46">
        <v>0</v>
      </c>
      <c r="P1154" s="46">
        <v>0</v>
      </c>
      <c r="Q1154" s="46">
        <v>0</v>
      </c>
      <c r="R1154" s="46">
        <v>0</v>
      </c>
      <c r="S1154" s="46">
        <v>0</v>
      </c>
      <c r="T1154" s="46">
        <v>0</v>
      </c>
      <c r="U1154" s="46">
        <v>0</v>
      </c>
      <c r="V1154" s="46">
        <v>0</v>
      </c>
      <c r="W1154" s="48">
        <v>0</v>
      </c>
    </row>
    <row r="1155" spans="1:23" s="2" customFormat="1" ht="24.95" hidden="1" customHeight="1">
      <c r="A1155" s="16">
        <v>553</v>
      </c>
      <c r="B1155" s="7" t="s">
        <v>1404</v>
      </c>
      <c r="C1155" s="40">
        <f t="shared" si="117"/>
        <v>42868.22</v>
      </c>
      <c r="D1155" s="47">
        <v>0</v>
      </c>
      <c r="E1155" s="46">
        <v>42868.22</v>
      </c>
      <c r="F1155" s="46">
        <v>0</v>
      </c>
      <c r="G1155" s="46">
        <v>0</v>
      </c>
      <c r="H1155" s="46">
        <v>0</v>
      </c>
      <c r="I1155" s="46">
        <v>0</v>
      </c>
      <c r="J1155" s="46">
        <v>0</v>
      </c>
      <c r="K1155" s="46">
        <v>0</v>
      </c>
      <c r="L1155" s="8">
        <v>0</v>
      </c>
      <c r="M1155" s="46">
        <v>0</v>
      </c>
      <c r="N1155" s="46">
        <v>0</v>
      </c>
      <c r="O1155" s="46">
        <v>0</v>
      </c>
      <c r="P1155" s="46">
        <v>0</v>
      </c>
      <c r="Q1155" s="46">
        <v>0</v>
      </c>
      <c r="R1155" s="46">
        <v>0</v>
      </c>
      <c r="S1155" s="46">
        <v>0</v>
      </c>
      <c r="T1155" s="46">
        <v>0</v>
      </c>
      <c r="U1155" s="46">
        <v>0</v>
      </c>
      <c r="V1155" s="46">
        <v>0</v>
      </c>
      <c r="W1155" s="48">
        <v>0</v>
      </c>
    </row>
    <row r="1156" spans="1:23" s="2" customFormat="1" ht="24.95" hidden="1" customHeight="1">
      <c r="A1156" s="16">
        <v>554</v>
      </c>
      <c r="B1156" s="7" t="s">
        <v>1189</v>
      </c>
      <c r="C1156" s="40">
        <f t="shared" si="117"/>
        <v>17322.400000000001</v>
      </c>
      <c r="D1156" s="47">
        <v>0</v>
      </c>
      <c r="E1156" s="46">
        <v>17322.400000000001</v>
      </c>
      <c r="F1156" s="46">
        <v>0</v>
      </c>
      <c r="G1156" s="46">
        <v>0</v>
      </c>
      <c r="H1156" s="46">
        <v>0</v>
      </c>
      <c r="I1156" s="46">
        <v>0</v>
      </c>
      <c r="J1156" s="46">
        <v>0</v>
      </c>
      <c r="K1156" s="46">
        <v>0</v>
      </c>
      <c r="L1156" s="8">
        <v>0</v>
      </c>
      <c r="M1156" s="46">
        <v>0</v>
      </c>
      <c r="N1156" s="46">
        <v>0</v>
      </c>
      <c r="O1156" s="46">
        <v>0</v>
      </c>
      <c r="P1156" s="46">
        <v>0</v>
      </c>
      <c r="Q1156" s="46">
        <v>0</v>
      </c>
      <c r="R1156" s="46">
        <v>0</v>
      </c>
      <c r="S1156" s="46">
        <v>0</v>
      </c>
      <c r="T1156" s="46">
        <v>0</v>
      </c>
      <c r="U1156" s="46">
        <v>0</v>
      </c>
      <c r="V1156" s="46">
        <v>0</v>
      </c>
      <c r="W1156" s="48">
        <v>0</v>
      </c>
    </row>
    <row r="1157" spans="1:23" s="2" customFormat="1" ht="24.95" hidden="1" customHeight="1">
      <c r="A1157" s="16">
        <v>555</v>
      </c>
      <c r="B1157" s="7" t="s">
        <v>210</v>
      </c>
      <c r="C1157" s="40">
        <f t="shared" si="117"/>
        <v>2472867.16</v>
      </c>
      <c r="D1157" s="47">
        <f>ROUND((F1157+G1157+H1157+I1157+J1157+K1157+M1157+O1157+Q1157+S1157+U1157+W1157)*0.0214,2)</f>
        <v>48825.37</v>
      </c>
      <c r="E1157" s="46">
        <v>142482.64000000001</v>
      </c>
      <c r="F1157" s="46">
        <v>984784.21</v>
      </c>
      <c r="G1157" s="46">
        <v>0</v>
      </c>
      <c r="H1157" s="46">
        <v>0</v>
      </c>
      <c r="I1157" s="46">
        <v>0</v>
      </c>
      <c r="J1157" s="46">
        <v>1296774.94</v>
      </c>
      <c r="K1157" s="46">
        <v>0</v>
      </c>
      <c r="L1157" s="8">
        <v>0</v>
      </c>
      <c r="M1157" s="46">
        <v>0</v>
      </c>
      <c r="N1157" s="46">
        <v>0</v>
      </c>
      <c r="O1157" s="46">
        <v>0</v>
      </c>
      <c r="P1157" s="46">
        <v>0</v>
      </c>
      <c r="Q1157" s="46">
        <v>0</v>
      </c>
      <c r="R1157" s="46">
        <v>0</v>
      </c>
      <c r="S1157" s="46">
        <v>0</v>
      </c>
      <c r="T1157" s="46">
        <v>0</v>
      </c>
      <c r="U1157" s="46">
        <v>0</v>
      </c>
      <c r="V1157" s="46">
        <v>0</v>
      </c>
      <c r="W1157" s="48">
        <v>0</v>
      </c>
    </row>
    <row r="1158" spans="1:23" s="2" customFormat="1" ht="24.95" hidden="1" customHeight="1">
      <c r="A1158" s="16">
        <v>556</v>
      </c>
      <c r="B1158" s="7" t="s">
        <v>211</v>
      </c>
      <c r="C1158" s="40">
        <f t="shared" si="117"/>
        <v>841661.02</v>
      </c>
      <c r="D1158" s="47">
        <f>ROUND((F1158+G1158+H1158+I1158+J1158+K1158+M1158+O1158+Q1158+S1158+U1158+W1158)*0.0214,2)</f>
        <v>17634.169999999998</v>
      </c>
      <c r="E1158" s="46">
        <v>0</v>
      </c>
      <c r="F1158" s="46">
        <v>824026.85</v>
      </c>
      <c r="G1158" s="46">
        <v>0</v>
      </c>
      <c r="H1158" s="46">
        <v>0</v>
      </c>
      <c r="I1158" s="46">
        <v>0</v>
      </c>
      <c r="J1158" s="46">
        <v>0</v>
      </c>
      <c r="K1158" s="46">
        <v>0</v>
      </c>
      <c r="L1158" s="8">
        <v>0</v>
      </c>
      <c r="M1158" s="46">
        <v>0</v>
      </c>
      <c r="N1158" s="46">
        <v>0</v>
      </c>
      <c r="O1158" s="46">
        <v>0</v>
      </c>
      <c r="P1158" s="46">
        <v>0</v>
      </c>
      <c r="Q1158" s="46">
        <v>0</v>
      </c>
      <c r="R1158" s="46">
        <v>0</v>
      </c>
      <c r="S1158" s="46">
        <v>0</v>
      </c>
      <c r="T1158" s="46">
        <v>0</v>
      </c>
      <c r="U1158" s="46">
        <v>0</v>
      </c>
      <c r="V1158" s="46">
        <v>0</v>
      </c>
      <c r="W1158" s="48">
        <v>0</v>
      </c>
    </row>
    <row r="1159" spans="1:23" s="2" customFormat="1" ht="24.95" hidden="1" customHeight="1">
      <c r="A1159" s="16">
        <v>557</v>
      </c>
      <c r="B1159" s="7" t="s">
        <v>1168</v>
      </c>
      <c r="C1159" s="40">
        <f t="shared" ref="C1159:C1189" si="119">ROUND(SUM(D1159+E1159+F1159+G1159+H1159+I1159+J1159+K1159+M1159+O1159+Q1159+S1159+U1159+W1159),2)</f>
        <v>748595.26</v>
      </c>
      <c r="D1159" s="47">
        <v>11168.56</v>
      </c>
      <c r="E1159" s="46">
        <v>23780.54</v>
      </c>
      <c r="F1159" s="46">
        <v>0</v>
      </c>
      <c r="G1159" s="46">
        <v>713646.16</v>
      </c>
      <c r="H1159" s="46">
        <v>0</v>
      </c>
      <c r="I1159" s="46">
        <v>0</v>
      </c>
      <c r="J1159" s="46">
        <v>0</v>
      </c>
      <c r="K1159" s="46">
        <v>0</v>
      </c>
      <c r="L1159" s="8">
        <v>0</v>
      </c>
      <c r="M1159" s="46">
        <v>0</v>
      </c>
      <c r="N1159" s="46">
        <v>0</v>
      </c>
      <c r="O1159" s="46">
        <v>0</v>
      </c>
      <c r="P1159" s="46">
        <v>0</v>
      </c>
      <c r="Q1159" s="46">
        <v>0</v>
      </c>
      <c r="R1159" s="46">
        <v>0</v>
      </c>
      <c r="S1159" s="46">
        <v>0</v>
      </c>
      <c r="T1159" s="46">
        <v>0</v>
      </c>
      <c r="U1159" s="46">
        <v>0</v>
      </c>
      <c r="V1159" s="46">
        <v>0</v>
      </c>
      <c r="W1159" s="48">
        <v>0</v>
      </c>
    </row>
    <row r="1160" spans="1:23" s="2" customFormat="1" ht="24.95" hidden="1" customHeight="1">
      <c r="A1160" s="16">
        <v>558</v>
      </c>
      <c r="B1160" s="7" t="s">
        <v>182</v>
      </c>
      <c r="C1160" s="40">
        <f t="shared" si="119"/>
        <v>110475.14</v>
      </c>
      <c r="D1160" s="47">
        <v>0</v>
      </c>
      <c r="E1160" s="46">
        <v>110475.14</v>
      </c>
      <c r="F1160" s="46">
        <v>0</v>
      </c>
      <c r="G1160" s="46">
        <v>0</v>
      </c>
      <c r="H1160" s="46">
        <v>0</v>
      </c>
      <c r="I1160" s="46">
        <v>0</v>
      </c>
      <c r="J1160" s="46">
        <v>0</v>
      </c>
      <c r="K1160" s="46">
        <v>0</v>
      </c>
      <c r="L1160" s="8">
        <v>0</v>
      </c>
      <c r="M1160" s="46">
        <v>0</v>
      </c>
      <c r="N1160" s="46">
        <v>0</v>
      </c>
      <c r="O1160" s="46">
        <v>0</v>
      </c>
      <c r="P1160" s="46">
        <v>0</v>
      </c>
      <c r="Q1160" s="46">
        <v>0</v>
      </c>
      <c r="R1160" s="46">
        <v>0</v>
      </c>
      <c r="S1160" s="46">
        <v>0</v>
      </c>
      <c r="T1160" s="46">
        <v>0</v>
      </c>
      <c r="U1160" s="46">
        <v>0</v>
      </c>
      <c r="V1160" s="46">
        <v>0</v>
      </c>
      <c r="W1160" s="48">
        <v>0</v>
      </c>
    </row>
    <row r="1161" spans="1:23" s="2" customFormat="1" ht="24.95" hidden="1" customHeight="1">
      <c r="A1161" s="16">
        <v>559</v>
      </c>
      <c r="B1161" s="7" t="s">
        <v>236</v>
      </c>
      <c r="C1161" s="40">
        <f t="shared" si="119"/>
        <v>2608752.23</v>
      </c>
      <c r="D1161" s="47">
        <v>46229.85</v>
      </c>
      <c r="E1161" s="46">
        <v>391087.4</v>
      </c>
      <c r="F1161" s="46">
        <v>2171434.98</v>
      </c>
      <c r="G1161" s="46">
        <v>0</v>
      </c>
      <c r="H1161" s="46">
        <v>0</v>
      </c>
      <c r="I1161" s="46">
        <v>0</v>
      </c>
      <c r="J1161" s="46">
        <v>0</v>
      </c>
      <c r="K1161" s="46">
        <v>0</v>
      </c>
      <c r="L1161" s="8">
        <v>0</v>
      </c>
      <c r="M1161" s="46">
        <v>0</v>
      </c>
      <c r="N1161" s="46">
        <v>0</v>
      </c>
      <c r="O1161" s="46">
        <v>0</v>
      </c>
      <c r="P1161" s="46">
        <v>0</v>
      </c>
      <c r="Q1161" s="46">
        <v>0</v>
      </c>
      <c r="R1161" s="46">
        <v>0</v>
      </c>
      <c r="S1161" s="46">
        <v>0</v>
      </c>
      <c r="T1161" s="46">
        <v>0</v>
      </c>
      <c r="U1161" s="46">
        <v>0</v>
      </c>
      <c r="V1161" s="46">
        <v>0</v>
      </c>
      <c r="W1161" s="48">
        <v>0</v>
      </c>
    </row>
    <row r="1162" spans="1:23" s="2" customFormat="1" ht="24.95" hidden="1" customHeight="1">
      <c r="A1162" s="16">
        <v>560</v>
      </c>
      <c r="B1162" s="7" t="s">
        <v>237</v>
      </c>
      <c r="C1162" s="40">
        <f t="shared" si="119"/>
        <v>2439520.44</v>
      </c>
      <c r="D1162" s="47">
        <v>44208.4</v>
      </c>
      <c r="E1162" s="46">
        <v>318825.38</v>
      </c>
      <c r="F1162" s="46">
        <v>2076486.66</v>
      </c>
      <c r="G1162" s="46">
        <v>0</v>
      </c>
      <c r="H1162" s="46">
        <v>0</v>
      </c>
      <c r="I1162" s="46">
        <v>0</v>
      </c>
      <c r="J1162" s="46">
        <v>0</v>
      </c>
      <c r="K1162" s="46">
        <v>0</v>
      </c>
      <c r="L1162" s="8">
        <v>0</v>
      </c>
      <c r="M1162" s="46">
        <v>0</v>
      </c>
      <c r="N1162" s="46">
        <v>0</v>
      </c>
      <c r="O1162" s="46">
        <v>0</v>
      </c>
      <c r="P1162" s="46">
        <v>0</v>
      </c>
      <c r="Q1162" s="46">
        <v>0</v>
      </c>
      <c r="R1162" s="46">
        <v>0</v>
      </c>
      <c r="S1162" s="46">
        <v>0</v>
      </c>
      <c r="T1162" s="46">
        <v>0</v>
      </c>
      <c r="U1162" s="46">
        <v>0</v>
      </c>
      <c r="V1162" s="46">
        <v>0</v>
      </c>
      <c r="W1162" s="48">
        <v>0</v>
      </c>
    </row>
    <row r="1163" spans="1:23" s="2" customFormat="1" ht="24.95" hidden="1" customHeight="1">
      <c r="A1163" s="16">
        <v>561</v>
      </c>
      <c r="B1163" s="7" t="s">
        <v>238</v>
      </c>
      <c r="C1163" s="40">
        <f t="shared" si="119"/>
        <v>5131213.99</v>
      </c>
      <c r="D1163" s="47">
        <v>100232.79</v>
      </c>
      <c r="E1163" s="46">
        <v>323006.12</v>
      </c>
      <c r="F1163" s="46">
        <v>2520096.9900000002</v>
      </c>
      <c r="G1163" s="46">
        <v>0</v>
      </c>
      <c r="H1163" s="46">
        <v>0</v>
      </c>
      <c r="I1163" s="46">
        <v>0</v>
      </c>
      <c r="J1163" s="46">
        <v>0</v>
      </c>
      <c r="K1163" s="46">
        <v>0</v>
      </c>
      <c r="L1163" s="8">
        <v>0</v>
      </c>
      <c r="M1163" s="46">
        <v>0</v>
      </c>
      <c r="N1163" s="46">
        <v>0</v>
      </c>
      <c r="O1163" s="46">
        <v>0</v>
      </c>
      <c r="P1163" s="46">
        <v>1416.3</v>
      </c>
      <c r="Q1163" s="46">
        <v>2187878.09</v>
      </c>
      <c r="R1163" s="46">
        <v>0</v>
      </c>
      <c r="S1163" s="46">
        <v>0</v>
      </c>
      <c r="T1163" s="46">
        <v>0</v>
      </c>
      <c r="U1163" s="46">
        <v>0</v>
      </c>
      <c r="V1163" s="46">
        <v>0</v>
      </c>
      <c r="W1163" s="48">
        <v>0</v>
      </c>
    </row>
    <row r="1164" spans="1:23" s="2" customFormat="1" ht="24.95" hidden="1" customHeight="1">
      <c r="A1164" s="16">
        <v>562</v>
      </c>
      <c r="B1164" s="7" t="s">
        <v>1431</v>
      </c>
      <c r="C1164" s="40">
        <f t="shared" si="119"/>
        <v>72276.179999999993</v>
      </c>
      <c r="D1164" s="47">
        <v>0</v>
      </c>
      <c r="E1164" s="46">
        <v>0</v>
      </c>
      <c r="F1164" s="46">
        <v>0</v>
      </c>
      <c r="G1164" s="46">
        <v>0</v>
      </c>
      <c r="H1164" s="46">
        <v>0</v>
      </c>
      <c r="I1164" s="46">
        <v>0</v>
      </c>
      <c r="J1164" s="46">
        <v>0</v>
      </c>
      <c r="K1164" s="46">
        <v>0</v>
      </c>
      <c r="L1164" s="8">
        <v>0</v>
      </c>
      <c r="M1164" s="46">
        <v>0</v>
      </c>
      <c r="N1164" s="46">
        <v>857</v>
      </c>
      <c r="O1164" s="46">
        <v>72276.179999999993</v>
      </c>
      <c r="P1164" s="46">
        <v>0</v>
      </c>
      <c r="Q1164" s="46">
        <v>0</v>
      </c>
      <c r="R1164" s="46">
        <v>0</v>
      </c>
      <c r="S1164" s="46">
        <v>0</v>
      </c>
      <c r="T1164" s="46">
        <v>0</v>
      </c>
      <c r="U1164" s="46">
        <v>0</v>
      </c>
      <c r="V1164" s="46">
        <v>0</v>
      </c>
      <c r="W1164" s="48">
        <v>0</v>
      </c>
    </row>
    <row r="1165" spans="1:23" s="2" customFormat="1" ht="24.95" hidden="1" customHeight="1">
      <c r="A1165" s="16">
        <v>563</v>
      </c>
      <c r="B1165" s="7" t="s">
        <v>239</v>
      </c>
      <c r="C1165" s="40">
        <f t="shared" si="119"/>
        <v>101426.9</v>
      </c>
      <c r="D1165" s="47">
        <f>ROUND((F1165+G1165+H1165+I1165+J1165+K1165+M1165+O1165+Q1165+S1165+U1165+W1165)*0.0214,2)</f>
        <v>0</v>
      </c>
      <c r="E1165" s="46">
        <v>101426.9</v>
      </c>
      <c r="F1165" s="46">
        <v>0</v>
      </c>
      <c r="G1165" s="46">
        <v>0</v>
      </c>
      <c r="H1165" s="46">
        <v>0</v>
      </c>
      <c r="I1165" s="46">
        <v>0</v>
      </c>
      <c r="J1165" s="46">
        <v>0</v>
      </c>
      <c r="K1165" s="46">
        <v>0</v>
      </c>
      <c r="L1165" s="8">
        <v>0</v>
      </c>
      <c r="M1165" s="46">
        <v>0</v>
      </c>
      <c r="N1165" s="46">
        <v>0</v>
      </c>
      <c r="O1165" s="46">
        <v>0</v>
      </c>
      <c r="P1165" s="46">
        <v>0</v>
      </c>
      <c r="Q1165" s="46">
        <v>0</v>
      </c>
      <c r="R1165" s="46">
        <v>0</v>
      </c>
      <c r="S1165" s="46">
        <v>0</v>
      </c>
      <c r="T1165" s="46">
        <v>0</v>
      </c>
      <c r="U1165" s="46">
        <v>0</v>
      </c>
      <c r="V1165" s="46">
        <v>0</v>
      </c>
      <c r="W1165" s="48">
        <v>0</v>
      </c>
    </row>
    <row r="1166" spans="1:23" s="2" customFormat="1" ht="24.95" hidden="1" customHeight="1">
      <c r="A1166" s="16">
        <v>564</v>
      </c>
      <c r="B1166" s="7" t="s">
        <v>240</v>
      </c>
      <c r="C1166" s="40">
        <f t="shared" si="119"/>
        <v>80612.88</v>
      </c>
      <c r="D1166" s="47">
        <f>ROUND((F1166+G1166+H1166+I1166+J1166+K1166+M1166+O1166+Q1166+S1166+U1166+W1166)*0.0214,2)</f>
        <v>0</v>
      </c>
      <c r="E1166" s="46">
        <v>80612.88</v>
      </c>
      <c r="F1166" s="46">
        <v>0</v>
      </c>
      <c r="G1166" s="46">
        <v>0</v>
      </c>
      <c r="H1166" s="46">
        <v>0</v>
      </c>
      <c r="I1166" s="46">
        <v>0</v>
      </c>
      <c r="J1166" s="46">
        <v>0</v>
      </c>
      <c r="K1166" s="46">
        <v>0</v>
      </c>
      <c r="L1166" s="8">
        <v>0</v>
      </c>
      <c r="M1166" s="46">
        <v>0</v>
      </c>
      <c r="N1166" s="46">
        <v>0</v>
      </c>
      <c r="O1166" s="46">
        <v>0</v>
      </c>
      <c r="P1166" s="46">
        <v>0</v>
      </c>
      <c r="Q1166" s="46">
        <v>0</v>
      </c>
      <c r="R1166" s="46">
        <v>0</v>
      </c>
      <c r="S1166" s="46">
        <v>0</v>
      </c>
      <c r="T1166" s="46">
        <v>0</v>
      </c>
      <c r="U1166" s="46">
        <v>0</v>
      </c>
      <c r="V1166" s="46">
        <v>0</v>
      </c>
      <c r="W1166" s="48">
        <v>0</v>
      </c>
    </row>
    <row r="1167" spans="1:23" s="2" customFormat="1" ht="24.95" hidden="1" customHeight="1">
      <c r="A1167" s="16">
        <v>565</v>
      </c>
      <c r="B1167" s="7" t="s">
        <v>241</v>
      </c>
      <c r="C1167" s="40">
        <f t="shared" si="119"/>
        <v>633622.77</v>
      </c>
      <c r="D1167" s="47">
        <v>6191.41</v>
      </c>
      <c r="E1167" s="46">
        <v>309433.76</v>
      </c>
      <c r="F1167" s="46">
        <v>317997.59999999998</v>
      </c>
      <c r="G1167" s="46">
        <v>0</v>
      </c>
      <c r="H1167" s="46">
        <v>0</v>
      </c>
      <c r="I1167" s="46">
        <v>0</v>
      </c>
      <c r="J1167" s="46">
        <v>0</v>
      </c>
      <c r="K1167" s="46">
        <v>0</v>
      </c>
      <c r="L1167" s="8">
        <v>0</v>
      </c>
      <c r="M1167" s="46">
        <v>0</v>
      </c>
      <c r="N1167" s="46">
        <v>0</v>
      </c>
      <c r="O1167" s="46">
        <v>0</v>
      </c>
      <c r="P1167" s="46">
        <v>0</v>
      </c>
      <c r="Q1167" s="46">
        <v>0</v>
      </c>
      <c r="R1167" s="46">
        <v>0</v>
      </c>
      <c r="S1167" s="46">
        <v>0</v>
      </c>
      <c r="T1167" s="46">
        <v>0</v>
      </c>
      <c r="U1167" s="46">
        <v>0</v>
      </c>
      <c r="V1167" s="46">
        <v>0</v>
      </c>
      <c r="W1167" s="48">
        <v>0</v>
      </c>
    </row>
    <row r="1168" spans="1:23" s="2" customFormat="1" ht="24.95" hidden="1" customHeight="1">
      <c r="A1168" s="16">
        <v>566</v>
      </c>
      <c r="B1168" s="7" t="s">
        <v>243</v>
      </c>
      <c r="C1168" s="40">
        <f t="shared" si="119"/>
        <v>3632255.45</v>
      </c>
      <c r="D1168" s="47">
        <v>67263.259999999995</v>
      </c>
      <c r="E1168" s="46">
        <v>110279.26</v>
      </c>
      <c r="F1168" s="46">
        <v>321030.64</v>
      </c>
      <c r="G1168" s="46">
        <v>0</v>
      </c>
      <c r="H1168" s="46">
        <v>0</v>
      </c>
      <c r="I1168" s="46">
        <v>0</v>
      </c>
      <c r="J1168" s="46">
        <v>0</v>
      </c>
      <c r="K1168" s="46">
        <v>0</v>
      </c>
      <c r="L1168" s="8">
        <v>0</v>
      </c>
      <c r="M1168" s="46">
        <v>0</v>
      </c>
      <c r="N1168" s="46">
        <v>623</v>
      </c>
      <c r="O1168" s="46">
        <v>3133682.29</v>
      </c>
      <c r="P1168" s="46">
        <v>0</v>
      </c>
      <c r="Q1168" s="46">
        <v>0</v>
      </c>
      <c r="R1168" s="46">
        <v>0</v>
      </c>
      <c r="S1168" s="46">
        <v>0</v>
      </c>
      <c r="T1168" s="46">
        <v>0</v>
      </c>
      <c r="U1168" s="46">
        <v>0</v>
      </c>
      <c r="V1168" s="46">
        <v>0</v>
      </c>
      <c r="W1168" s="48">
        <v>0</v>
      </c>
    </row>
    <row r="1169" spans="1:23" s="2" customFormat="1" ht="24.95" hidden="1" customHeight="1">
      <c r="A1169" s="16">
        <v>567</v>
      </c>
      <c r="B1169" s="7" t="s">
        <v>1191</v>
      </c>
      <c r="C1169" s="40">
        <f t="shared" si="119"/>
        <v>132124.6</v>
      </c>
      <c r="D1169" s="47">
        <v>0</v>
      </c>
      <c r="E1169" s="46">
        <v>132124.6</v>
      </c>
      <c r="F1169" s="46">
        <v>0</v>
      </c>
      <c r="G1169" s="46">
        <v>0</v>
      </c>
      <c r="H1169" s="46">
        <v>0</v>
      </c>
      <c r="I1169" s="46">
        <v>0</v>
      </c>
      <c r="J1169" s="46">
        <v>0</v>
      </c>
      <c r="K1169" s="46">
        <v>0</v>
      </c>
      <c r="L1169" s="8">
        <v>0</v>
      </c>
      <c r="M1169" s="46">
        <v>0</v>
      </c>
      <c r="N1169" s="46">
        <v>0</v>
      </c>
      <c r="O1169" s="46">
        <v>0</v>
      </c>
      <c r="P1169" s="46">
        <v>0</v>
      </c>
      <c r="Q1169" s="46">
        <v>0</v>
      </c>
      <c r="R1169" s="46">
        <v>0</v>
      </c>
      <c r="S1169" s="46">
        <v>0</v>
      </c>
      <c r="T1169" s="46">
        <v>0</v>
      </c>
      <c r="U1169" s="46">
        <v>0</v>
      </c>
      <c r="V1169" s="46">
        <v>0</v>
      </c>
      <c r="W1169" s="48">
        <v>0</v>
      </c>
    </row>
    <row r="1170" spans="1:23" s="2" customFormat="1" ht="24.95" hidden="1" customHeight="1">
      <c r="A1170" s="16">
        <v>568</v>
      </c>
      <c r="B1170" s="7" t="s">
        <v>1176</v>
      </c>
      <c r="C1170" s="40">
        <f t="shared" si="119"/>
        <v>17964.32</v>
      </c>
      <c r="D1170" s="47">
        <f>ROUND((F1170+G1170+H1170+I1170+J1170+K1170+M1170+O1170+Q1170+S1170+U1170+W1170)*0.0214,2)</f>
        <v>0</v>
      </c>
      <c r="E1170" s="46">
        <v>17964.32</v>
      </c>
      <c r="F1170" s="46">
        <v>0</v>
      </c>
      <c r="G1170" s="46">
        <v>0</v>
      </c>
      <c r="H1170" s="46">
        <v>0</v>
      </c>
      <c r="I1170" s="46">
        <v>0</v>
      </c>
      <c r="J1170" s="46">
        <v>0</v>
      </c>
      <c r="K1170" s="46">
        <v>0</v>
      </c>
      <c r="L1170" s="8">
        <v>0</v>
      </c>
      <c r="M1170" s="46">
        <v>0</v>
      </c>
      <c r="N1170" s="46">
        <v>0</v>
      </c>
      <c r="O1170" s="46">
        <v>0</v>
      </c>
      <c r="P1170" s="46">
        <v>0</v>
      </c>
      <c r="Q1170" s="46">
        <v>0</v>
      </c>
      <c r="R1170" s="46">
        <v>0</v>
      </c>
      <c r="S1170" s="46">
        <v>0</v>
      </c>
      <c r="T1170" s="46">
        <v>0</v>
      </c>
      <c r="U1170" s="46">
        <v>0</v>
      </c>
      <c r="V1170" s="46">
        <v>0</v>
      </c>
      <c r="W1170" s="48">
        <v>0</v>
      </c>
    </row>
    <row r="1171" spans="1:23" s="2" customFormat="1" ht="24.95" hidden="1" customHeight="1">
      <c r="A1171" s="16">
        <v>569</v>
      </c>
      <c r="B1171" s="7" t="s">
        <v>1192</v>
      </c>
      <c r="C1171" s="40">
        <f t="shared" si="119"/>
        <v>2549019.11</v>
      </c>
      <c r="D1171" s="47">
        <v>46804.81</v>
      </c>
      <c r="E1171" s="46">
        <v>98269.22</v>
      </c>
      <c r="F1171" s="46">
        <v>212549.22</v>
      </c>
      <c r="G1171" s="46">
        <v>0</v>
      </c>
      <c r="H1171" s="46">
        <v>0</v>
      </c>
      <c r="I1171" s="46">
        <v>0</v>
      </c>
      <c r="J1171" s="46">
        <v>0</v>
      </c>
      <c r="K1171" s="46">
        <v>0</v>
      </c>
      <c r="L1171" s="8">
        <v>0</v>
      </c>
      <c r="M1171" s="46">
        <v>0</v>
      </c>
      <c r="N1171" s="46">
        <v>390</v>
      </c>
      <c r="O1171" s="46">
        <v>2191395.86</v>
      </c>
      <c r="P1171" s="46">
        <v>0</v>
      </c>
      <c r="Q1171" s="46">
        <v>0</v>
      </c>
      <c r="R1171" s="46">
        <v>0</v>
      </c>
      <c r="S1171" s="46">
        <v>0</v>
      </c>
      <c r="T1171" s="46">
        <v>0</v>
      </c>
      <c r="U1171" s="46">
        <v>0</v>
      </c>
      <c r="V1171" s="46">
        <v>0</v>
      </c>
      <c r="W1171" s="48">
        <v>0</v>
      </c>
    </row>
    <row r="1172" spans="1:23" s="2" customFormat="1" ht="24.95" hidden="1" customHeight="1">
      <c r="A1172" s="16">
        <v>570</v>
      </c>
      <c r="B1172" s="7" t="s">
        <v>1193</v>
      </c>
      <c r="C1172" s="40">
        <f t="shared" si="119"/>
        <v>207552.99</v>
      </c>
      <c r="D1172" s="47">
        <v>3615.79</v>
      </c>
      <c r="E1172" s="46">
        <v>18226.28</v>
      </c>
      <c r="F1172" s="46">
        <v>0</v>
      </c>
      <c r="G1172" s="46">
        <v>0</v>
      </c>
      <c r="H1172" s="46">
        <v>0</v>
      </c>
      <c r="I1172" s="46">
        <v>0</v>
      </c>
      <c r="J1172" s="46">
        <v>185710.92</v>
      </c>
      <c r="K1172" s="46">
        <v>0</v>
      </c>
      <c r="L1172" s="8">
        <v>0</v>
      </c>
      <c r="M1172" s="46">
        <v>0</v>
      </c>
      <c r="N1172" s="46">
        <v>0</v>
      </c>
      <c r="O1172" s="46">
        <v>0</v>
      </c>
      <c r="P1172" s="46">
        <v>0</v>
      </c>
      <c r="Q1172" s="46">
        <v>0</v>
      </c>
      <c r="R1172" s="46">
        <v>0</v>
      </c>
      <c r="S1172" s="46">
        <v>0</v>
      </c>
      <c r="T1172" s="46">
        <v>0</v>
      </c>
      <c r="U1172" s="46">
        <v>0</v>
      </c>
      <c r="V1172" s="46">
        <v>0</v>
      </c>
      <c r="W1172" s="48">
        <v>0</v>
      </c>
    </row>
    <row r="1173" spans="1:23" s="2" customFormat="1" ht="24.95" hidden="1" customHeight="1">
      <c r="A1173" s="16">
        <v>571</v>
      </c>
      <c r="B1173" s="7" t="s">
        <v>1093</v>
      </c>
      <c r="C1173" s="40">
        <f t="shared" si="119"/>
        <v>87571.34</v>
      </c>
      <c r="D1173" s="47">
        <f>ROUND((F1173+G1173+H1173+I1173+J1173+K1173+M1173+O1173+Q1173+S1173+U1173+W1173)*0.0214,2)</f>
        <v>0</v>
      </c>
      <c r="E1173" s="46">
        <v>87571.34</v>
      </c>
      <c r="F1173" s="46">
        <v>0</v>
      </c>
      <c r="G1173" s="46">
        <v>0</v>
      </c>
      <c r="H1173" s="46">
        <v>0</v>
      </c>
      <c r="I1173" s="46">
        <v>0</v>
      </c>
      <c r="J1173" s="46">
        <v>0</v>
      </c>
      <c r="K1173" s="46">
        <v>0</v>
      </c>
      <c r="L1173" s="8">
        <v>0</v>
      </c>
      <c r="M1173" s="46">
        <v>0</v>
      </c>
      <c r="N1173" s="46">
        <v>0</v>
      </c>
      <c r="O1173" s="46">
        <v>0</v>
      </c>
      <c r="P1173" s="46">
        <v>0</v>
      </c>
      <c r="Q1173" s="46">
        <v>0</v>
      </c>
      <c r="R1173" s="46">
        <v>0</v>
      </c>
      <c r="S1173" s="46">
        <v>0</v>
      </c>
      <c r="T1173" s="46">
        <v>0</v>
      </c>
      <c r="U1173" s="46">
        <v>0</v>
      </c>
      <c r="V1173" s="46">
        <v>0</v>
      </c>
      <c r="W1173" s="48">
        <v>0</v>
      </c>
    </row>
    <row r="1174" spans="1:23" s="2" customFormat="1" ht="24.95" hidden="1" customHeight="1">
      <c r="A1174" s="16">
        <v>572</v>
      </c>
      <c r="B1174" s="7" t="s">
        <v>244</v>
      </c>
      <c r="C1174" s="40">
        <f t="shared" si="119"/>
        <v>9091035.8699999992</v>
      </c>
      <c r="D1174" s="47">
        <v>169841.82</v>
      </c>
      <c r="E1174" s="46">
        <v>197936.74</v>
      </c>
      <c r="F1174" s="46">
        <v>431327.1</v>
      </c>
      <c r="G1174" s="46">
        <v>0</v>
      </c>
      <c r="H1174" s="46">
        <v>0</v>
      </c>
      <c r="I1174" s="46">
        <v>0</v>
      </c>
      <c r="J1174" s="46">
        <v>0</v>
      </c>
      <c r="K1174" s="46">
        <v>0</v>
      </c>
      <c r="L1174" s="8">
        <v>0</v>
      </c>
      <c r="M1174" s="46">
        <v>0</v>
      </c>
      <c r="N1174" s="46">
        <v>994</v>
      </c>
      <c r="O1174" s="46">
        <v>4145018.15</v>
      </c>
      <c r="P1174" s="46">
        <v>0</v>
      </c>
      <c r="Q1174" s="46">
        <v>0</v>
      </c>
      <c r="R1174" s="46">
        <v>0</v>
      </c>
      <c r="S1174" s="46">
        <v>0</v>
      </c>
      <c r="T1174" s="46">
        <v>1138</v>
      </c>
      <c r="U1174" s="46">
        <v>4146912.06</v>
      </c>
      <c r="V1174" s="46">
        <v>0</v>
      </c>
      <c r="W1174" s="48">
        <v>0</v>
      </c>
    </row>
    <row r="1175" spans="1:23" s="2" customFormat="1" ht="24.95" hidden="1" customHeight="1">
      <c r="A1175" s="16">
        <v>573</v>
      </c>
      <c r="B1175" s="7" t="s">
        <v>245</v>
      </c>
      <c r="C1175" s="40">
        <f t="shared" si="119"/>
        <v>3092121.49</v>
      </c>
      <c r="D1175" s="47">
        <v>58535.23</v>
      </c>
      <c r="E1175" s="46">
        <v>92265.38</v>
      </c>
      <c r="F1175" s="46">
        <v>0</v>
      </c>
      <c r="G1175" s="46">
        <v>0</v>
      </c>
      <c r="H1175" s="46">
        <v>0</v>
      </c>
      <c r="I1175" s="46">
        <v>0</v>
      </c>
      <c r="J1175" s="46">
        <v>0</v>
      </c>
      <c r="K1175" s="46">
        <v>0</v>
      </c>
      <c r="L1175" s="8">
        <v>0</v>
      </c>
      <c r="M1175" s="46">
        <v>0</v>
      </c>
      <c r="N1175" s="46">
        <v>649</v>
      </c>
      <c r="O1175" s="46">
        <v>2941320.88</v>
      </c>
      <c r="P1175" s="46">
        <v>0</v>
      </c>
      <c r="Q1175" s="46">
        <v>0</v>
      </c>
      <c r="R1175" s="46">
        <v>0</v>
      </c>
      <c r="S1175" s="46">
        <v>0</v>
      </c>
      <c r="T1175" s="46">
        <v>0</v>
      </c>
      <c r="U1175" s="46">
        <v>0</v>
      </c>
      <c r="V1175" s="46">
        <v>0</v>
      </c>
      <c r="W1175" s="48">
        <v>0</v>
      </c>
    </row>
    <row r="1176" spans="1:23" s="2" customFormat="1" ht="24.95" hidden="1" customHeight="1">
      <c r="A1176" s="16">
        <v>574</v>
      </c>
      <c r="B1176" s="7" t="s">
        <v>246</v>
      </c>
      <c r="C1176" s="40">
        <f t="shared" si="119"/>
        <v>524301.77</v>
      </c>
      <c r="D1176" s="47">
        <v>7321.97</v>
      </c>
      <c r="E1176" s="46">
        <v>140915.6</v>
      </c>
      <c r="F1176" s="46">
        <v>376064.2</v>
      </c>
      <c r="G1176" s="46">
        <v>0</v>
      </c>
      <c r="H1176" s="46">
        <v>0</v>
      </c>
      <c r="I1176" s="46">
        <v>0</v>
      </c>
      <c r="J1176" s="46">
        <v>0</v>
      </c>
      <c r="K1176" s="46">
        <v>0</v>
      </c>
      <c r="L1176" s="8">
        <v>0</v>
      </c>
      <c r="M1176" s="46">
        <v>0</v>
      </c>
      <c r="N1176" s="46">
        <v>0</v>
      </c>
      <c r="O1176" s="46">
        <v>0</v>
      </c>
      <c r="P1176" s="46">
        <v>0</v>
      </c>
      <c r="Q1176" s="46">
        <v>0</v>
      </c>
      <c r="R1176" s="46">
        <v>0</v>
      </c>
      <c r="S1176" s="46">
        <v>0</v>
      </c>
      <c r="T1176" s="46">
        <v>0</v>
      </c>
      <c r="U1176" s="46">
        <v>0</v>
      </c>
      <c r="V1176" s="46">
        <v>0</v>
      </c>
      <c r="W1176" s="48">
        <v>0</v>
      </c>
    </row>
    <row r="1177" spans="1:23" s="2" customFormat="1" ht="24.95" hidden="1" customHeight="1">
      <c r="A1177" s="16">
        <v>575</v>
      </c>
      <c r="B1177" s="7" t="s">
        <v>247</v>
      </c>
      <c r="C1177" s="40">
        <f t="shared" si="119"/>
        <v>1034655.92</v>
      </c>
      <c r="D1177" s="47">
        <v>18213.14</v>
      </c>
      <c r="E1177" s="46">
        <v>80996.38</v>
      </c>
      <c r="F1177" s="46">
        <v>299572.84000000003</v>
      </c>
      <c r="G1177" s="46">
        <v>0</v>
      </c>
      <c r="H1177" s="46">
        <v>0</v>
      </c>
      <c r="I1177" s="46">
        <v>148426.39000000001</v>
      </c>
      <c r="J1177" s="46">
        <v>487447.17</v>
      </c>
      <c r="K1177" s="46">
        <v>0</v>
      </c>
      <c r="L1177" s="8">
        <v>0</v>
      </c>
      <c r="M1177" s="46">
        <v>0</v>
      </c>
      <c r="N1177" s="46">
        <v>0</v>
      </c>
      <c r="O1177" s="46">
        <v>0</v>
      </c>
      <c r="P1177" s="46">
        <v>0</v>
      </c>
      <c r="Q1177" s="46">
        <v>0</v>
      </c>
      <c r="R1177" s="46">
        <v>0</v>
      </c>
      <c r="S1177" s="46">
        <v>0</v>
      </c>
      <c r="T1177" s="46">
        <v>0</v>
      </c>
      <c r="U1177" s="46">
        <v>0</v>
      </c>
      <c r="V1177" s="46">
        <v>0</v>
      </c>
      <c r="W1177" s="48">
        <v>0</v>
      </c>
    </row>
    <row r="1178" spans="1:23" s="2" customFormat="1" ht="24.95" hidden="1" customHeight="1">
      <c r="A1178" s="16">
        <v>576</v>
      </c>
      <c r="B1178" s="7" t="s">
        <v>248</v>
      </c>
      <c r="C1178" s="40">
        <f t="shared" si="119"/>
        <v>70486.12</v>
      </c>
      <c r="D1178" s="47">
        <f>ROUND((F1178+G1178+H1178+I1178+J1178+K1178+M1178+O1178+Q1178+S1178+U1178+W1178)*0.0214,2)</f>
        <v>0</v>
      </c>
      <c r="E1178" s="46">
        <v>70486.12</v>
      </c>
      <c r="F1178" s="46">
        <v>0</v>
      </c>
      <c r="G1178" s="46">
        <v>0</v>
      </c>
      <c r="H1178" s="46">
        <v>0</v>
      </c>
      <c r="I1178" s="46">
        <v>0</v>
      </c>
      <c r="J1178" s="46">
        <v>0</v>
      </c>
      <c r="K1178" s="46">
        <v>0</v>
      </c>
      <c r="L1178" s="8">
        <v>0</v>
      </c>
      <c r="M1178" s="46">
        <v>0</v>
      </c>
      <c r="N1178" s="46">
        <v>0</v>
      </c>
      <c r="O1178" s="46">
        <v>0</v>
      </c>
      <c r="P1178" s="46">
        <v>0</v>
      </c>
      <c r="Q1178" s="46">
        <v>0</v>
      </c>
      <c r="R1178" s="46">
        <v>0</v>
      </c>
      <c r="S1178" s="46">
        <v>0</v>
      </c>
      <c r="T1178" s="46">
        <v>0</v>
      </c>
      <c r="U1178" s="46">
        <v>0</v>
      </c>
      <c r="V1178" s="46">
        <v>0</v>
      </c>
      <c r="W1178" s="48">
        <v>0</v>
      </c>
    </row>
    <row r="1179" spans="1:23" s="2" customFormat="1" ht="24.95" hidden="1" customHeight="1">
      <c r="A1179" s="16">
        <v>577</v>
      </c>
      <c r="B1179" s="7" t="s">
        <v>249</v>
      </c>
      <c r="C1179" s="40">
        <f t="shared" si="119"/>
        <v>73902.22</v>
      </c>
      <c r="D1179" s="47">
        <v>0</v>
      </c>
      <c r="E1179" s="46">
        <v>73902.22</v>
      </c>
      <c r="F1179" s="46">
        <v>0</v>
      </c>
      <c r="G1179" s="46">
        <v>0</v>
      </c>
      <c r="H1179" s="46">
        <v>0</v>
      </c>
      <c r="I1179" s="46">
        <v>0</v>
      </c>
      <c r="J1179" s="46">
        <v>0</v>
      </c>
      <c r="K1179" s="46">
        <v>0</v>
      </c>
      <c r="L1179" s="8">
        <v>0</v>
      </c>
      <c r="M1179" s="46">
        <v>0</v>
      </c>
      <c r="N1179" s="46">
        <v>0</v>
      </c>
      <c r="O1179" s="46">
        <v>0</v>
      </c>
      <c r="P1179" s="46">
        <v>0</v>
      </c>
      <c r="Q1179" s="46">
        <v>0</v>
      </c>
      <c r="R1179" s="46">
        <v>0</v>
      </c>
      <c r="S1179" s="46">
        <v>0</v>
      </c>
      <c r="T1179" s="46">
        <v>0</v>
      </c>
      <c r="U1179" s="46">
        <v>0</v>
      </c>
      <c r="V1179" s="46">
        <v>0</v>
      </c>
      <c r="W1179" s="48">
        <v>0</v>
      </c>
    </row>
    <row r="1180" spans="1:23" s="2" customFormat="1" ht="24.95" hidden="1" customHeight="1">
      <c r="A1180" s="16">
        <v>578</v>
      </c>
      <c r="B1180" s="7" t="s">
        <v>250</v>
      </c>
      <c r="C1180" s="40">
        <f t="shared" si="119"/>
        <v>374588.42</v>
      </c>
      <c r="D1180" s="47">
        <v>4458.51</v>
      </c>
      <c r="E1180" s="46">
        <v>141136.26</v>
      </c>
      <c r="F1180" s="46">
        <v>228993.65</v>
      </c>
      <c r="G1180" s="46">
        <v>0</v>
      </c>
      <c r="H1180" s="46">
        <v>0</v>
      </c>
      <c r="I1180" s="46">
        <v>0</v>
      </c>
      <c r="J1180" s="46">
        <v>0</v>
      </c>
      <c r="K1180" s="46">
        <v>0</v>
      </c>
      <c r="L1180" s="8">
        <v>0</v>
      </c>
      <c r="M1180" s="46">
        <v>0</v>
      </c>
      <c r="N1180" s="46">
        <v>0</v>
      </c>
      <c r="O1180" s="46">
        <v>0</v>
      </c>
      <c r="P1180" s="46">
        <v>0</v>
      </c>
      <c r="Q1180" s="46">
        <v>0</v>
      </c>
      <c r="R1180" s="46">
        <v>0</v>
      </c>
      <c r="S1180" s="46">
        <v>0</v>
      </c>
      <c r="T1180" s="46">
        <v>0</v>
      </c>
      <c r="U1180" s="46">
        <v>0</v>
      </c>
      <c r="V1180" s="46">
        <v>0</v>
      </c>
      <c r="W1180" s="48">
        <v>0</v>
      </c>
    </row>
    <row r="1181" spans="1:23" s="2" customFormat="1" ht="24.95" hidden="1" customHeight="1">
      <c r="A1181" s="16">
        <v>579</v>
      </c>
      <c r="B1181" s="7" t="s">
        <v>251</v>
      </c>
      <c r="C1181" s="40">
        <f t="shared" si="119"/>
        <v>77256.960000000006</v>
      </c>
      <c r="D1181" s="47">
        <f>ROUND((F1181+G1181+H1181+I1181+J1181+K1181+M1181+O1181+Q1181+S1181+U1181+W1181)*0.0214,2)</f>
        <v>0</v>
      </c>
      <c r="E1181" s="46">
        <v>77256.960000000006</v>
      </c>
      <c r="F1181" s="46">
        <v>0</v>
      </c>
      <c r="G1181" s="46">
        <v>0</v>
      </c>
      <c r="H1181" s="46">
        <v>0</v>
      </c>
      <c r="I1181" s="46">
        <v>0</v>
      </c>
      <c r="J1181" s="46">
        <v>0</v>
      </c>
      <c r="K1181" s="46">
        <v>0</v>
      </c>
      <c r="L1181" s="8">
        <v>0</v>
      </c>
      <c r="M1181" s="46">
        <v>0</v>
      </c>
      <c r="N1181" s="46">
        <v>0</v>
      </c>
      <c r="O1181" s="46">
        <v>0</v>
      </c>
      <c r="P1181" s="46">
        <v>0</v>
      </c>
      <c r="Q1181" s="46">
        <v>0</v>
      </c>
      <c r="R1181" s="46">
        <v>0</v>
      </c>
      <c r="S1181" s="46">
        <v>0</v>
      </c>
      <c r="T1181" s="46">
        <v>0</v>
      </c>
      <c r="U1181" s="46">
        <v>0</v>
      </c>
      <c r="V1181" s="46">
        <v>0</v>
      </c>
      <c r="W1181" s="48">
        <v>0</v>
      </c>
    </row>
    <row r="1182" spans="1:23" s="2" customFormat="1" ht="24.95" hidden="1" customHeight="1">
      <c r="A1182" s="16">
        <v>580</v>
      </c>
      <c r="B1182" s="7" t="s">
        <v>252</v>
      </c>
      <c r="C1182" s="40">
        <f t="shared" si="119"/>
        <v>6306424.9699999997</v>
      </c>
      <c r="D1182" s="47">
        <v>117202.77</v>
      </c>
      <c r="E1182" s="46">
        <v>169562.46</v>
      </c>
      <c r="F1182" s="46">
        <v>417688.8</v>
      </c>
      <c r="G1182" s="46">
        <v>0</v>
      </c>
      <c r="H1182" s="46">
        <v>330486.14</v>
      </c>
      <c r="I1182" s="46">
        <v>0</v>
      </c>
      <c r="J1182" s="46">
        <v>448507.38</v>
      </c>
      <c r="K1182" s="46">
        <v>0</v>
      </c>
      <c r="L1182" s="8">
        <v>0</v>
      </c>
      <c r="M1182" s="46">
        <v>0</v>
      </c>
      <c r="N1182" s="46">
        <v>1060</v>
      </c>
      <c r="O1182" s="46">
        <v>4822977.42</v>
      </c>
      <c r="P1182" s="46">
        <v>0</v>
      </c>
      <c r="Q1182" s="46">
        <v>0</v>
      </c>
      <c r="R1182" s="46">
        <v>0</v>
      </c>
      <c r="S1182" s="46">
        <v>0</v>
      </c>
      <c r="T1182" s="46">
        <v>0</v>
      </c>
      <c r="U1182" s="46">
        <v>0</v>
      </c>
      <c r="V1182" s="46">
        <v>0</v>
      </c>
      <c r="W1182" s="48">
        <v>0</v>
      </c>
    </row>
    <row r="1183" spans="1:23" s="2" customFormat="1" ht="24.95" hidden="1" customHeight="1">
      <c r="A1183" s="16">
        <v>581</v>
      </c>
      <c r="B1183" s="7" t="s">
        <v>253</v>
      </c>
      <c r="C1183" s="40">
        <f t="shared" si="119"/>
        <v>73414.880000000005</v>
      </c>
      <c r="D1183" s="47">
        <f>ROUND((F1183+G1183+H1183+I1183+J1183+K1183+M1183+O1183+Q1183+S1183+U1183+W1183)*0.0214,2)</f>
        <v>0</v>
      </c>
      <c r="E1183" s="46">
        <v>73414.880000000005</v>
      </c>
      <c r="F1183" s="46">
        <v>0</v>
      </c>
      <c r="G1183" s="46">
        <v>0</v>
      </c>
      <c r="H1183" s="46">
        <v>0</v>
      </c>
      <c r="I1183" s="46">
        <v>0</v>
      </c>
      <c r="J1183" s="46">
        <v>0</v>
      </c>
      <c r="K1183" s="46">
        <v>0</v>
      </c>
      <c r="L1183" s="8">
        <v>0</v>
      </c>
      <c r="M1183" s="46">
        <v>0</v>
      </c>
      <c r="N1183" s="46">
        <v>0</v>
      </c>
      <c r="O1183" s="46">
        <v>0</v>
      </c>
      <c r="P1183" s="46">
        <v>0</v>
      </c>
      <c r="Q1183" s="46">
        <v>0</v>
      </c>
      <c r="R1183" s="46">
        <v>0</v>
      </c>
      <c r="S1183" s="46">
        <v>0</v>
      </c>
      <c r="T1183" s="46">
        <v>0</v>
      </c>
      <c r="U1183" s="46">
        <v>0</v>
      </c>
      <c r="V1183" s="46">
        <v>0</v>
      </c>
      <c r="W1183" s="48">
        <v>0</v>
      </c>
    </row>
    <row r="1184" spans="1:23" s="2" customFormat="1" ht="24.95" hidden="1" customHeight="1">
      <c r="A1184" s="16">
        <v>582</v>
      </c>
      <c r="B1184" s="7" t="s">
        <v>254</v>
      </c>
      <c r="C1184" s="40">
        <f t="shared" si="119"/>
        <v>122809.68</v>
      </c>
      <c r="D1184" s="47">
        <f>ROUND((F1184+G1184+H1184+I1184+J1184+K1184+M1184+O1184+Q1184+S1184+U1184+W1184)*0.0214,2)</f>
        <v>0</v>
      </c>
      <c r="E1184" s="46">
        <v>122809.68</v>
      </c>
      <c r="F1184" s="46">
        <v>0</v>
      </c>
      <c r="G1184" s="46">
        <v>0</v>
      </c>
      <c r="H1184" s="46">
        <v>0</v>
      </c>
      <c r="I1184" s="46">
        <v>0</v>
      </c>
      <c r="J1184" s="46">
        <v>0</v>
      </c>
      <c r="K1184" s="46">
        <v>0</v>
      </c>
      <c r="L1184" s="8">
        <v>0</v>
      </c>
      <c r="M1184" s="46">
        <v>0</v>
      </c>
      <c r="N1184" s="46">
        <v>0</v>
      </c>
      <c r="O1184" s="46">
        <v>0</v>
      </c>
      <c r="P1184" s="46">
        <v>0</v>
      </c>
      <c r="Q1184" s="46">
        <v>0</v>
      </c>
      <c r="R1184" s="46">
        <v>0</v>
      </c>
      <c r="S1184" s="46">
        <v>0</v>
      </c>
      <c r="T1184" s="46">
        <v>0</v>
      </c>
      <c r="U1184" s="46">
        <v>0</v>
      </c>
      <c r="V1184" s="46">
        <v>0</v>
      </c>
      <c r="W1184" s="48">
        <v>0</v>
      </c>
    </row>
    <row r="1185" spans="1:23" s="2" customFormat="1" ht="24.95" hidden="1" customHeight="1">
      <c r="A1185" s="16">
        <v>583</v>
      </c>
      <c r="B1185" s="7" t="s">
        <v>255</v>
      </c>
      <c r="C1185" s="40">
        <f t="shared" si="119"/>
        <v>2525126.08</v>
      </c>
      <c r="D1185" s="47">
        <v>45870.69</v>
      </c>
      <c r="E1185" s="46">
        <v>123287.58</v>
      </c>
      <c r="F1185" s="46">
        <v>0</v>
      </c>
      <c r="G1185" s="46">
        <v>0</v>
      </c>
      <c r="H1185" s="46">
        <v>0</v>
      </c>
      <c r="I1185" s="46">
        <v>0</v>
      </c>
      <c r="J1185" s="46">
        <v>0</v>
      </c>
      <c r="K1185" s="46">
        <v>0</v>
      </c>
      <c r="L1185" s="8">
        <v>0</v>
      </c>
      <c r="M1185" s="46">
        <v>0</v>
      </c>
      <c r="N1185" s="46">
        <v>835</v>
      </c>
      <c r="O1185" s="46">
        <v>2355967.81</v>
      </c>
      <c r="P1185" s="46">
        <v>0</v>
      </c>
      <c r="Q1185" s="46">
        <v>0</v>
      </c>
      <c r="R1185" s="46">
        <v>0</v>
      </c>
      <c r="S1185" s="46">
        <v>0</v>
      </c>
      <c r="T1185" s="46">
        <v>0</v>
      </c>
      <c r="U1185" s="46">
        <v>0</v>
      </c>
      <c r="V1185" s="46">
        <v>0</v>
      </c>
      <c r="W1185" s="48">
        <v>0</v>
      </c>
    </row>
    <row r="1186" spans="1:23" s="2" customFormat="1" ht="24.95" hidden="1" customHeight="1">
      <c r="A1186" s="16">
        <v>584</v>
      </c>
      <c r="B1186" s="7" t="s">
        <v>256</v>
      </c>
      <c r="C1186" s="40">
        <f t="shared" si="119"/>
        <v>167903.38</v>
      </c>
      <c r="D1186" s="47">
        <v>0</v>
      </c>
      <c r="E1186" s="46">
        <v>167903.38</v>
      </c>
      <c r="F1186" s="46">
        <v>0</v>
      </c>
      <c r="G1186" s="46">
        <v>0</v>
      </c>
      <c r="H1186" s="46">
        <v>0</v>
      </c>
      <c r="I1186" s="46">
        <v>0</v>
      </c>
      <c r="J1186" s="46">
        <v>0</v>
      </c>
      <c r="K1186" s="46">
        <v>0</v>
      </c>
      <c r="L1186" s="8">
        <v>0</v>
      </c>
      <c r="M1186" s="46">
        <v>0</v>
      </c>
      <c r="N1186" s="46">
        <v>0</v>
      </c>
      <c r="O1186" s="46">
        <v>0</v>
      </c>
      <c r="P1186" s="46">
        <v>0</v>
      </c>
      <c r="Q1186" s="46">
        <v>0</v>
      </c>
      <c r="R1186" s="46">
        <v>0</v>
      </c>
      <c r="S1186" s="46">
        <v>0</v>
      </c>
      <c r="T1186" s="46">
        <v>0</v>
      </c>
      <c r="U1186" s="46">
        <v>0</v>
      </c>
      <c r="V1186" s="46">
        <v>0</v>
      </c>
      <c r="W1186" s="48">
        <v>0</v>
      </c>
    </row>
    <row r="1187" spans="1:23" s="2" customFormat="1" ht="24.95" hidden="1" customHeight="1">
      <c r="A1187" s="16">
        <v>585</v>
      </c>
      <c r="B1187" s="7" t="s">
        <v>257</v>
      </c>
      <c r="C1187" s="40">
        <f t="shared" si="119"/>
        <v>589871.66</v>
      </c>
      <c r="D1187" s="124">
        <v>10812.9</v>
      </c>
      <c r="E1187" s="46">
        <v>23696.76</v>
      </c>
      <c r="F1187" s="46">
        <v>0</v>
      </c>
      <c r="G1187" s="46">
        <v>0</v>
      </c>
      <c r="H1187" s="46">
        <v>0</v>
      </c>
      <c r="I1187" s="46">
        <v>0</v>
      </c>
      <c r="J1187" s="46">
        <v>555362</v>
      </c>
      <c r="K1187" s="46">
        <v>0</v>
      </c>
      <c r="L1187" s="8">
        <v>0</v>
      </c>
      <c r="M1187" s="46">
        <v>0</v>
      </c>
      <c r="N1187" s="46">
        <v>0</v>
      </c>
      <c r="O1187" s="46">
        <v>0</v>
      </c>
      <c r="P1187" s="46">
        <v>0</v>
      </c>
      <c r="Q1187" s="46">
        <v>0</v>
      </c>
      <c r="R1187" s="46">
        <v>0</v>
      </c>
      <c r="S1187" s="46">
        <v>0</v>
      </c>
      <c r="T1187" s="46">
        <v>0</v>
      </c>
      <c r="U1187" s="46">
        <v>0</v>
      </c>
      <c r="V1187" s="46">
        <v>0</v>
      </c>
      <c r="W1187" s="48">
        <v>0</v>
      </c>
    </row>
    <row r="1188" spans="1:23" s="2" customFormat="1" ht="24.95" hidden="1" customHeight="1">
      <c r="A1188" s="16">
        <v>586</v>
      </c>
      <c r="B1188" s="7" t="s">
        <v>1194</v>
      </c>
      <c r="C1188" s="40">
        <f t="shared" si="119"/>
        <v>3679049.58</v>
      </c>
      <c r="D1188" s="47">
        <v>67779.399999999994</v>
      </c>
      <c r="E1188" s="46">
        <v>130047.8</v>
      </c>
      <c r="F1188" s="46">
        <v>294489.59999999998</v>
      </c>
      <c r="G1188" s="46">
        <v>0</v>
      </c>
      <c r="H1188" s="46">
        <v>0</v>
      </c>
      <c r="I1188" s="46">
        <v>0</v>
      </c>
      <c r="J1188" s="46">
        <v>0</v>
      </c>
      <c r="K1188" s="46">
        <v>0</v>
      </c>
      <c r="L1188" s="8">
        <v>0</v>
      </c>
      <c r="M1188" s="46">
        <v>0</v>
      </c>
      <c r="N1188" s="46">
        <v>600</v>
      </c>
      <c r="O1188" s="46">
        <v>3186732.78</v>
      </c>
      <c r="P1188" s="46">
        <v>0</v>
      </c>
      <c r="Q1188" s="46">
        <v>0</v>
      </c>
      <c r="R1188" s="46">
        <v>0</v>
      </c>
      <c r="S1188" s="46">
        <v>0</v>
      </c>
      <c r="T1188" s="46">
        <v>0</v>
      </c>
      <c r="U1188" s="46">
        <v>0</v>
      </c>
      <c r="V1188" s="46">
        <v>0</v>
      </c>
      <c r="W1188" s="48">
        <v>0</v>
      </c>
    </row>
    <row r="1189" spans="1:23" s="2" customFormat="1" ht="24.95" hidden="1" customHeight="1">
      <c r="A1189" s="16">
        <v>587</v>
      </c>
      <c r="B1189" s="7" t="s">
        <v>258</v>
      </c>
      <c r="C1189" s="40">
        <f t="shared" si="119"/>
        <v>2533683.71</v>
      </c>
      <c r="D1189" s="47">
        <v>41202.83</v>
      </c>
      <c r="E1189" s="46">
        <v>422090.72</v>
      </c>
      <c r="F1189" s="46">
        <v>2070390.16</v>
      </c>
      <c r="G1189" s="46">
        <v>0</v>
      </c>
      <c r="H1189" s="46">
        <v>0</v>
      </c>
      <c r="I1189" s="46">
        <v>0</v>
      </c>
      <c r="J1189" s="46">
        <v>0</v>
      </c>
      <c r="K1189" s="46">
        <v>0</v>
      </c>
      <c r="L1189" s="8">
        <v>0</v>
      </c>
      <c r="M1189" s="46">
        <v>0</v>
      </c>
      <c r="N1189" s="46">
        <v>0</v>
      </c>
      <c r="O1189" s="46">
        <v>0</v>
      </c>
      <c r="P1189" s="46">
        <v>0</v>
      </c>
      <c r="Q1189" s="46">
        <v>0</v>
      </c>
      <c r="R1189" s="46">
        <v>0</v>
      </c>
      <c r="S1189" s="46">
        <v>0</v>
      </c>
      <c r="T1189" s="46">
        <v>0</v>
      </c>
      <c r="U1189" s="46">
        <v>0</v>
      </c>
      <c r="V1189" s="46">
        <v>0</v>
      </c>
      <c r="W1189" s="48">
        <v>0</v>
      </c>
    </row>
    <row r="1190" spans="1:23" s="20" customFormat="1" ht="24.75" hidden="1" customHeight="1">
      <c r="A1190" s="177" t="s">
        <v>73</v>
      </c>
      <c r="B1190" s="178"/>
      <c r="C1190" s="44">
        <f t="shared" ref="C1190" si="120">ROUND(SUM(D1190+E1190+F1190+G1190+H1190+I1190+J1190+K1190+M1190+O1190+Q1190+S1190+U1190+W1190),2)</f>
        <v>124655284.23</v>
      </c>
      <c r="D1190" s="77">
        <f t="shared" ref="D1190:W1190" si="121">ROUND(SUM(D1101:D1189),2)</f>
        <v>2280881.2000000002</v>
      </c>
      <c r="E1190" s="77">
        <f t="shared" si="121"/>
        <v>9111867.9600000009</v>
      </c>
      <c r="F1190" s="77">
        <f t="shared" si="121"/>
        <v>17941279.57</v>
      </c>
      <c r="G1190" s="77">
        <f t="shared" si="121"/>
        <v>5266152.91</v>
      </c>
      <c r="H1190" s="77">
        <f t="shared" si="121"/>
        <v>330486.14</v>
      </c>
      <c r="I1190" s="77">
        <f t="shared" si="121"/>
        <v>1090729.5</v>
      </c>
      <c r="J1190" s="77">
        <f t="shared" si="121"/>
        <v>6490708.79</v>
      </c>
      <c r="K1190" s="77">
        <f t="shared" si="121"/>
        <v>305220.61</v>
      </c>
      <c r="L1190" s="66">
        <f t="shared" si="121"/>
        <v>0</v>
      </c>
      <c r="M1190" s="77">
        <f t="shared" si="121"/>
        <v>0</v>
      </c>
      <c r="N1190" s="77">
        <f t="shared" si="121"/>
        <v>16379.64</v>
      </c>
      <c r="O1190" s="77">
        <f t="shared" si="121"/>
        <v>71951543.219999999</v>
      </c>
      <c r="P1190" s="77">
        <f t="shared" si="121"/>
        <v>1416.3</v>
      </c>
      <c r="Q1190" s="77">
        <f t="shared" si="121"/>
        <v>2187878.09</v>
      </c>
      <c r="R1190" s="77">
        <f t="shared" si="121"/>
        <v>0</v>
      </c>
      <c r="S1190" s="77">
        <f t="shared" si="121"/>
        <v>0</v>
      </c>
      <c r="T1190" s="77">
        <f t="shared" si="121"/>
        <v>1893</v>
      </c>
      <c r="U1190" s="77">
        <f t="shared" si="121"/>
        <v>7698536.2400000002</v>
      </c>
      <c r="V1190" s="77">
        <f t="shared" si="121"/>
        <v>0</v>
      </c>
      <c r="W1190" s="77">
        <f t="shared" si="121"/>
        <v>0</v>
      </c>
    </row>
    <row r="1191" spans="1:23" s="20" customFormat="1" ht="24.75" hidden="1" customHeight="1">
      <c r="A1191" s="152" t="s">
        <v>74</v>
      </c>
      <c r="B1191" s="153"/>
      <c r="C1191" s="154"/>
      <c r="D1191" s="83"/>
      <c r="E1191" s="46"/>
      <c r="F1191" s="46"/>
      <c r="G1191" s="46"/>
      <c r="H1191" s="46"/>
      <c r="I1191" s="46"/>
      <c r="J1191" s="46"/>
      <c r="K1191" s="46"/>
      <c r="L1191" s="93"/>
      <c r="M1191" s="46"/>
      <c r="N1191" s="77"/>
      <c r="O1191" s="46"/>
      <c r="P1191" s="77"/>
      <c r="Q1191" s="46"/>
      <c r="R1191" s="77"/>
      <c r="S1191" s="46"/>
      <c r="T1191" s="46"/>
      <c r="U1191" s="46"/>
      <c r="V1191" s="105"/>
      <c r="W1191" s="48"/>
    </row>
    <row r="1192" spans="1:23" s="27" customFormat="1" ht="24.75" hidden="1" customHeight="1">
      <c r="A1192" s="16">
        <v>588</v>
      </c>
      <c r="B1192" s="7" t="s">
        <v>986</v>
      </c>
      <c r="C1192" s="40">
        <f t="shared" ref="C1192:C1199" si="122">ROUND(SUM(D1192+E1192+F1192+G1192+H1192+I1192+J1192+K1192+M1192+O1192+Q1192+S1192+U1192+W1192),2)</f>
        <v>4480839.43</v>
      </c>
      <c r="D1192" s="47">
        <v>92285.79</v>
      </c>
      <c r="E1192" s="46">
        <v>76133.600000000006</v>
      </c>
      <c r="F1192" s="46">
        <v>0</v>
      </c>
      <c r="G1192" s="46">
        <v>0</v>
      </c>
      <c r="H1192" s="46">
        <v>0</v>
      </c>
      <c r="I1192" s="46">
        <v>0</v>
      </c>
      <c r="J1192" s="46">
        <v>0</v>
      </c>
      <c r="K1192" s="46">
        <v>0</v>
      </c>
      <c r="L1192" s="8">
        <v>0</v>
      </c>
      <c r="M1192" s="46">
        <v>0</v>
      </c>
      <c r="N1192" s="46">
        <v>0</v>
      </c>
      <c r="O1192" s="46">
        <v>0</v>
      </c>
      <c r="P1192" s="46">
        <v>0</v>
      </c>
      <c r="Q1192" s="46">
        <v>0</v>
      </c>
      <c r="R1192" s="46">
        <v>0</v>
      </c>
      <c r="S1192" s="46">
        <v>0</v>
      </c>
      <c r="T1192" s="46">
        <v>701.07</v>
      </c>
      <c r="U1192" s="46">
        <v>4312420.04</v>
      </c>
      <c r="V1192" s="46">
        <v>0</v>
      </c>
      <c r="W1192" s="48">
        <v>0</v>
      </c>
    </row>
    <row r="1193" spans="1:23" s="27" customFormat="1" ht="24.75" hidden="1" customHeight="1">
      <c r="A1193" s="16">
        <v>589</v>
      </c>
      <c r="B1193" s="7" t="s">
        <v>987</v>
      </c>
      <c r="C1193" s="40">
        <f t="shared" si="122"/>
        <v>3878028.45</v>
      </c>
      <c r="D1193" s="47">
        <v>79627.33</v>
      </c>
      <c r="E1193" s="46">
        <v>77497.679999999993</v>
      </c>
      <c r="F1193" s="46">
        <v>0</v>
      </c>
      <c r="G1193" s="46">
        <v>0</v>
      </c>
      <c r="H1193" s="46">
        <v>0</v>
      </c>
      <c r="I1193" s="46">
        <v>0</v>
      </c>
      <c r="J1193" s="46">
        <v>0</v>
      </c>
      <c r="K1193" s="46">
        <v>0</v>
      </c>
      <c r="L1193" s="8">
        <v>0</v>
      </c>
      <c r="M1193" s="46">
        <v>0</v>
      </c>
      <c r="N1193" s="46">
        <v>0</v>
      </c>
      <c r="O1193" s="46">
        <v>0</v>
      </c>
      <c r="P1193" s="46">
        <v>0</v>
      </c>
      <c r="Q1193" s="46">
        <v>0</v>
      </c>
      <c r="R1193" s="46">
        <v>0</v>
      </c>
      <c r="S1193" s="46">
        <v>0</v>
      </c>
      <c r="T1193" s="46">
        <v>664</v>
      </c>
      <c r="U1193" s="46">
        <v>3720903.44</v>
      </c>
      <c r="V1193" s="46">
        <v>0</v>
      </c>
      <c r="W1193" s="48">
        <v>0</v>
      </c>
    </row>
    <row r="1194" spans="1:23" s="27" customFormat="1" ht="24.75" hidden="1" customHeight="1">
      <c r="A1194" s="16">
        <v>590</v>
      </c>
      <c r="B1194" s="7" t="s">
        <v>988</v>
      </c>
      <c r="C1194" s="40">
        <f t="shared" si="122"/>
        <v>85095.7</v>
      </c>
      <c r="D1194" s="47">
        <v>0</v>
      </c>
      <c r="E1194" s="46">
        <v>85095.7</v>
      </c>
      <c r="F1194" s="46">
        <v>0</v>
      </c>
      <c r="G1194" s="46">
        <v>0</v>
      </c>
      <c r="H1194" s="46">
        <v>0</v>
      </c>
      <c r="I1194" s="46">
        <v>0</v>
      </c>
      <c r="J1194" s="46">
        <v>0</v>
      </c>
      <c r="K1194" s="46">
        <v>0</v>
      </c>
      <c r="L1194" s="8">
        <v>0</v>
      </c>
      <c r="M1194" s="46">
        <v>0</v>
      </c>
      <c r="N1194" s="46">
        <v>0</v>
      </c>
      <c r="O1194" s="46">
        <v>0</v>
      </c>
      <c r="P1194" s="46">
        <v>0</v>
      </c>
      <c r="Q1194" s="46">
        <v>0</v>
      </c>
      <c r="R1194" s="46">
        <v>0</v>
      </c>
      <c r="S1194" s="46">
        <v>0</v>
      </c>
      <c r="T1194" s="46">
        <v>0</v>
      </c>
      <c r="U1194" s="46">
        <v>0</v>
      </c>
      <c r="V1194" s="46">
        <v>0</v>
      </c>
      <c r="W1194" s="48">
        <v>0</v>
      </c>
    </row>
    <row r="1195" spans="1:23" s="27" customFormat="1" ht="24.75" hidden="1" customHeight="1">
      <c r="A1195" s="16">
        <v>591</v>
      </c>
      <c r="B1195" s="7" t="s">
        <v>989</v>
      </c>
      <c r="C1195" s="40">
        <f t="shared" si="122"/>
        <v>97922.3</v>
      </c>
      <c r="D1195" s="47">
        <v>0</v>
      </c>
      <c r="E1195" s="46">
        <v>97922.3</v>
      </c>
      <c r="F1195" s="46">
        <v>0</v>
      </c>
      <c r="G1195" s="46">
        <v>0</v>
      </c>
      <c r="H1195" s="46">
        <v>0</v>
      </c>
      <c r="I1195" s="46">
        <v>0</v>
      </c>
      <c r="J1195" s="46">
        <v>0</v>
      </c>
      <c r="K1195" s="46">
        <v>0</v>
      </c>
      <c r="L1195" s="8">
        <v>0</v>
      </c>
      <c r="M1195" s="46">
        <v>0</v>
      </c>
      <c r="N1195" s="46">
        <v>0</v>
      </c>
      <c r="O1195" s="46">
        <v>0</v>
      </c>
      <c r="P1195" s="46">
        <v>0</v>
      </c>
      <c r="Q1195" s="46">
        <v>0</v>
      </c>
      <c r="R1195" s="46">
        <v>0</v>
      </c>
      <c r="S1195" s="46">
        <v>0</v>
      </c>
      <c r="T1195" s="46">
        <v>0</v>
      </c>
      <c r="U1195" s="46">
        <v>0</v>
      </c>
      <c r="V1195" s="46">
        <v>0</v>
      </c>
      <c r="W1195" s="48">
        <v>0</v>
      </c>
    </row>
    <row r="1196" spans="1:23" s="27" customFormat="1" ht="24.75" hidden="1" customHeight="1">
      <c r="A1196" s="16">
        <v>592</v>
      </c>
      <c r="B1196" s="7" t="s">
        <v>990</v>
      </c>
      <c r="C1196" s="40">
        <f t="shared" si="122"/>
        <v>4260182.42</v>
      </c>
      <c r="D1196" s="47">
        <v>87270.44</v>
      </c>
      <c r="E1196" s="46">
        <v>94854.3</v>
      </c>
      <c r="F1196" s="46">
        <v>335414.32</v>
      </c>
      <c r="G1196" s="46">
        <v>0</v>
      </c>
      <c r="H1196" s="46">
        <v>0</v>
      </c>
      <c r="I1196" s="46">
        <v>0</v>
      </c>
      <c r="J1196" s="46">
        <v>0</v>
      </c>
      <c r="K1196" s="46">
        <v>0</v>
      </c>
      <c r="L1196" s="8">
        <v>0</v>
      </c>
      <c r="M1196" s="46">
        <v>0</v>
      </c>
      <c r="N1196" s="46">
        <v>0</v>
      </c>
      <c r="O1196" s="46">
        <v>0</v>
      </c>
      <c r="P1196" s="46">
        <v>0</v>
      </c>
      <c r="Q1196" s="46">
        <v>0</v>
      </c>
      <c r="R1196" s="46">
        <v>0</v>
      </c>
      <c r="S1196" s="46">
        <v>0</v>
      </c>
      <c r="T1196" s="46">
        <v>678.85</v>
      </c>
      <c r="U1196" s="46">
        <v>3742643.36</v>
      </c>
      <c r="V1196" s="46">
        <v>0</v>
      </c>
      <c r="W1196" s="48">
        <v>0</v>
      </c>
    </row>
    <row r="1197" spans="1:23" s="27" customFormat="1" ht="24.75" hidden="1" customHeight="1">
      <c r="A1197" s="16">
        <v>593</v>
      </c>
      <c r="B1197" s="7" t="s">
        <v>1216</v>
      </c>
      <c r="C1197" s="40">
        <f t="shared" si="122"/>
        <v>1845016.05</v>
      </c>
      <c r="D1197" s="47">
        <v>37569.18</v>
      </c>
      <c r="E1197" s="46">
        <v>51877.52</v>
      </c>
      <c r="F1197" s="46">
        <v>0</v>
      </c>
      <c r="G1197" s="46">
        <v>0</v>
      </c>
      <c r="H1197" s="46">
        <v>503998.73</v>
      </c>
      <c r="I1197" s="46">
        <v>401907.78</v>
      </c>
      <c r="J1197" s="46">
        <v>849662.84</v>
      </c>
      <c r="K1197" s="46">
        <v>0</v>
      </c>
      <c r="L1197" s="8">
        <v>0</v>
      </c>
      <c r="M1197" s="46">
        <v>0</v>
      </c>
      <c r="N1197" s="46">
        <v>0</v>
      </c>
      <c r="O1197" s="46">
        <v>0</v>
      </c>
      <c r="P1197" s="46">
        <v>0</v>
      </c>
      <c r="Q1197" s="46">
        <v>0</v>
      </c>
      <c r="R1197" s="46">
        <v>0</v>
      </c>
      <c r="S1197" s="46">
        <v>0</v>
      </c>
      <c r="T1197" s="46">
        <v>0</v>
      </c>
      <c r="U1197" s="46">
        <v>0</v>
      </c>
      <c r="V1197" s="46">
        <v>0</v>
      </c>
      <c r="W1197" s="48">
        <v>0</v>
      </c>
    </row>
    <row r="1198" spans="1:23" s="27" customFormat="1" ht="24.75" hidden="1" customHeight="1">
      <c r="A1198" s="16">
        <v>594</v>
      </c>
      <c r="B1198" s="7" t="s">
        <v>135</v>
      </c>
      <c r="C1198" s="40">
        <f t="shared" si="122"/>
        <v>1601276.11</v>
      </c>
      <c r="D1198" s="47">
        <v>33549.35</v>
      </c>
      <c r="E1198" s="46">
        <v>0</v>
      </c>
      <c r="F1198" s="46">
        <v>0</v>
      </c>
      <c r="G1198" s="46">
        <v>1567726.76</v>
      </c>
      <c r="H1198" s="46">
        <v>0</v>
      </c>
      <c r="I1198" s="46">
        <v>0</v>
      </c>
      <c r="J1198" s="46">
        <v>0</v>
      </c>
      <c r="K1198" s="46">
        <v>0</v>
      </c>
      <c r="L1198" s="8">
        <v>0</v>
      </c>
      <c r="M1198" s="46">
        <v>0</v>
      </c>
      <c r="N1198" s="46">
        <v>0</v>
      </c>
      <c r="O1198" s="46">
        <v>0</v>
      </c>
      <c r="P1198" s="46">
        <v>0</v>
      </c>
      <c r="Q1198" s="46">
        <v>0</v>
      </c>
      <c r="R1198" s="46">
        <v>0</v>
      </c>
      <c r="S1198" s="46">
        <v>0</v>
      </c>
      <c r="T1198" s="46">
        <v>0</v>
      </c>
      <c r="U1198" s="46">
        <v>0</v>
      </c>
      <c r="V1198" s="46">
        <v>0</v>
      </c>
      <c r="W1198" s="48">
        <v>0</v>
      </c>
    </row>
    <row r="1199" spans="1:23" s="31" customFormat="1" ht="24.75" hidden="1" customHeight="1">
      <c r="A1199" s="137" t="s">
        <v>75</v>
      </c>
      <c r="B1199" s="137"/>
      <c r="C1199" s="44">
        <f t="shared" si="122"/>
        <v>16248360.460000001</v>
      </c>
      <c r="D1199" s="77">
        <f t="shared" ref="D1199:W1199" si="123">ROUND(SUM(D1192:D1198),2)</f>
        <v>330302.09000000003</v>
      </c>
      <c r="E1199" s="77">
        <f t="shared" si="123"/>
        <v>483381.1</v>
      </c>
      <c r="F1199" s="77">
        <f t="shared" si="123"/>
        <v>335414.32</v>
      </c>
      <c r="G1199" s="77">
        <f t="shared" si="123"/>
        <v>1567726.76</v>
      </c>
      <c r="H1199" s="77">
        <f t="shared" si="123"/>
        <v>503998.73</v>
      </c>
      <c r="I1199" s="77">
        <f t="shared" si="123"/>
        <v>401907.78</v>
      </c>
      <c r="J1199" s="77">
        <f t="shared" si="123"/>
        <v>849662.84</v>
      </c>
      <c r="K1199" s="77">
        <f t="shared" si="123"/>
        <v>0</v>
      </c>
      <c r="L1199" s="77">
        <f t="shared" si="123"/>
        <v>0</v>
      </c>
      <c r="M1199" s="77">
        <f t="shared" si="123"/>
        <v>0</v>
      </c>
      <c r="N1199" s="77">
        <f t="shared" si="123"/>
        <v>0</v>
      </c>
      <c r="O1199" s="77">
        <f t="shared" si="123"/>
        <v>0</v>
      </c>
      <c r="P1199" s="77">
        <f t="shared" si="123"/>
        <v>0</v>
      </c>
      <c r="Q1199" s="77">
        <f t="shared" si="123"/>
        <v>0</v>
      </c>
      <c r="R1199" s="77">
        <f t="shared" si="123"/>
        <v>0</v>
      </c>
      <c r="S1199" s="77">
        <f t="shared" si="123"/>
        <v>0</v>
      </c>
      <c r="T1199" s="77">
        <f t="shared" si="123"/>
        <v>2043.92</v>
      </c>
      <c r="U1199" s="77">
        <f t="shared" si="123"/>
        <v>11775966.84</v>
      </c>
      <c r="V1199" s="77">
        <f t="shared" si="123"/>
        <v>0</v>
      </c>
      <c r="W1199" s="77">
        <f t="shared" si="123"/>
        <v>0</v>
      </c>
    </row>
    <row r="1200" spans="1:23" s="31" customFormat="1" ht="24.75" hidden="1" customHeight="1">
      <c r="A1200" s="152" t="s">
        <v>76</v>
      </c>
      <c r="B1200" s="153"/>
      <c r="C1200" s="154"/>
      <c r="D1200" s="83"/>
      <c r="E1200" s="46"/>
      <c r="F1200" s="46"/>
      <c r="G1200" s="46"/>
      <c r="H1200" s="46"/>
      <c r="I1200" s="46"/>
      <c r="J1200" s="46"/>
      <c r="K1200" s="46"/>
      <c r="L1200" s="66"/>
      <c r="M1200" s="46"/>
      <c r="N1200" s="77"/>
      <c r="O1200" s="46"/>
      <c r="P1200" s="77"/>
      <c r="Q1200" s="46"/>
      <c r="R1200" s="77"/>
      <c r="S1200" s="46"/>
      <c r="T1200" s="46"/>
      <c r="U1200" s="46"/>
      <c r="V1200" s="77"/>
      <c r="W1200" s="48"/>
    </row>
    <row r="1201" spans="1:23" s="32" customFormat="1" ht="25.5" hidden="1" customHeight="1">
      <c r="A1201" s="16">
        <v>595</v>
      </c>
      <c r="B1201" s="97" t="s">
        <v>1277</v>
      </c>
      <c r="C1201" s="40">
        <f t="shared" ref="C1201:C1211" si="124">ROUND(SUM(D1201+E1201+F1201+G1201+H1201+I1201+J1201+K1201+M1201+O1201+Q1201+S1201+U1201+W1201),2)</f>
        <v>96153.37</v>
      </c>
      <c r="D1201" s="47">
        <v>0</v>
      </c>
      <c r="E1201" s="46">
        <v>96153.37</v>
      </c>
      <c r="F1201" s="46">
        <v>0</v>
      </c>
      <c r="G1201" s="46">
        <v>0</v>
      </c>
      <c r="H1201" s="46">
        <v>0</v>
      </c>
      <c r="I1201" s="46">
        <v>0</v>
      </c>
      <c r="J1201" s="46">
        <v>0</v>
      </c>
      <c r="K1201" s="46">
        <v>0</v>
      </c>
      <c r="L1201" s="8">
        <v>0</v>
      </c>
      <c r="M1201" s="46">
        <v>0</v>
      </c>
      <c r="N1201" s="46">
        <v>0</v>
      </c>
      <c r="O1201" s="46">
        <v>0</v>
      </c>
      <c r="P1201" s="46">
        <v>0</v>
      </c>
      <c r="Q1201" s="46">
        <v>0</v>
      </c>
      <c r="R1201" s="46">
        <v>0</v>
      </c>
      <c r="S1201" s="46">
        <v>0</v>
      </c>
      <c r="T1201" s="46">
        <v>0</v>
      </c>
      <c r="U1201" s="46">
        <v>0</v>
      </c>
      <c r="V1201" s="46">
        <v>0</v>
      </c>
      <c r="W1201" s="48">
        <v>0</v>
      </c>
    </row>
    <row r="1202" spans="1:23" s="32" customFormat="1" ht="24.75" hidden="1" customHeight="1">
      <c r="A1202" s="16">
        <v>596</v>
      </c>
      <c r="B1202" s="97" t="s">
        <v>815</v>
      </c>
      <c r="C1202" s="40">
        <f t="shared" si="124"/>
        <v>1003267.94</v>
      </c>
      <c r="D1202" s="47">
        <v>14802.43</v>
      </c>
      <c r="E1202" s="46">
        <v>260357.9</v>
      </c>
      <c r="F1202" s="46">
        <v>728107.61</v>
      </c>
      <c r="G1202" s="46">
        <v>0</v>
      </c>
      <c r="H1202" s="46">
        <v>0</v>
      </c>
      <c r="I1202" s="46">
        <v>0</v>
      </c>
      <c r="J1202" s="46">
        <v>0</v>
      </c>
      <c r="K1202" s="46">
        <v>0</v>
      </c>
      <c r="L1202" s="8">
        <v>0</v>
      </c>
      <c r="M1202" s="46">
        <v>0</v>
      </c>
      <c r="N1202" s="46">
        <v>0</v>
      </c>
      <c r="O1202" s="46">
        <v>0</v>
      </c>
      <c r="P1202" s="46">
        <v>0</v>
      </c>
      <c r="Q1202" s="46">
        <v>0</v>
      </c>
      <c r="R1202" s="46">
        <v>0</v>
      </c>
      <c r="S1202" s="46">
        <v>0</v>
      </c>
      <c r="T1202" s="46">
        <v>0</v>
      </c>
      <c r="U1202" s="46">
        <v>0</v>
      </c>
      <c r="V1202" s="46">
        <v>0</v>
      </c>
      <c r="W1202" s="48">
        <v>0</v>
      </c>
    </row>
    <row r="1203" spans="1:23" s="32" customFormat="1" ht="24.75" hidden="1" customHeight="1">
      <c r="A1203" s="16">
        <v>597</v>
      </c>
      <c r="B1203" s="97" t="s">
        <v>820</v>
      </c>
      <c r="C1203" s="40">
        <f t="shared" si="124"/>
        <v>5379960.5700000003</v>
      </c>
      <c r="D1203" s="47">
        <v>102714.88</v>
      </c>
      <c r="E1203" s="46">
        <v>224865.65</v>
      </c>
      <c r="F1203" s="46">
        <v>397169.82</v>
      </c>
      <c r="G1203" s="46">
        <v>1974242.88</v>
      </c>
      <c r="H1203" s="46">
        <v>563372.19999999995</v>
      </c>
      <c r="I1203" s="46">
        <v>216372.38</v>
      </c>
      <c r="J1203" s="46">
        <v>391294.75</v>
      </c>
      <c r="K1203" s="46">
        <v>0</v>
      </c>
      <c r="L1203" s="8">
        <v>0</v>
      </c>
      <c r="M1203" s="46">
        <v>0</v>
      </c>
      <c r="N1203" s="46">
        <v>0</v>
      </c>
      <c r="O1203" s="46">
        <v>0</v>
      </c>
      <c r="P1203" s="46">
        <v>0</v>
      </c>
      <c r="Q1203" s="46">
        <v>0</v>
      </c>
      <c r="R1203" s="46">
        <v>1040.8900000000001</v>
      </c>
      <c r="S1203" s="46">
        <v>1509928.01</v>
      </c>
      <c r="T1203" s="46">
        <v>0</v>
      </c>
      <c r="U1203" s="46">
        <v>0</v>
      </c>
      <c r="V1203" s="46">
        <v>0</v>
      </c>
      <c r="W1203" s="48">
        <v>0</v>
      </c>
    </row>
    <row r="1204" spans="1:23" s="32" customFormat="1" ht="24.75" hidden="1" customHeight="1">
      <c r="A1204" s="16">
        <v>598</v>
      </c>
      <c r="B1204" s="97" t="s">
        <v>821</v>
      </c>
      <c r="C1204" s="40">
        <f t="shared" si="124"/>
        <v>14832396.58</v>
      </c>
      <c r="D1204" s="47">
        <v>286241.33</v>
      </c>
      <c r="E1204" s="46">
        <v>466405.02</v>
      </c>
      <c r="F1204" s="46">
        <v>1753515.24</v>
      </c>
      <c r="G1204" s="46">
        <v>5327067.68</v>
      </c>
      <c r="H1204" s="46">
        <v>1606273.78</v>
      </c>
      <c r="I1204" s="46">
        <v>586697.85</v>
      </c>
      <c r="J1204" s="46">
        <v>844726.74</v>
      </c>
      <c r="K1204" s="46">
        <v>0</v>
      </c>
      <c r="L1204" s="8">
        <v>0</v>
      </c>
      <c r="M1204" s="46">
        <v>0</v>
      </c>
      <c r="N1204" s="46">
        <v>0</v>
      </c>
      <c r="O1204" s="46">
        <v>0</v>
      </c>
      <c r="P1204" s="46">
        <v>0</v>
      </c>
      <c r="Q1204" s="46">
        <v>0</v>
      </c>
      <c r="R1204" s="46">
        <v>3538.51</v>
      </c>
      <c r="S1204" s="46">
        <v>3961468.94</v>
      </c>
      <c r="T1204" s="46">
        <v>0</v>
      </c>
      <c r="U1204" s="46">
        <v>0</v>
      </c>
      <c r="V1204" s="46">
        <v>0</v>
      </c>
      <c r="W1204" s="48">
        <v>0</v>
      </c>
    </row>
    <row r="1205" spans="1:23" s="32" customFormat="1" ht="24.75" hidden="1" customHeight="1">
      <c r="A1205" s="16">
        <v>599</v>
      </c>
      <c r="B1205" s="97" t="s">
        <v>1122</v>
      </c>
      <c r="C1205" s="40">
        <f t="shared" si="124"/>
        <v>149972.5</v>
      </c>
      <c r="D1205" s="47">
        <v>2670.87</v>
      </c>
      <c r="E1205" s="46">
        <v>15926.07</v>
      </c>
      <c r="F1205" s="46">
        <v>131375.56</v>
      </c>
      <c r="G1205" s="46">
        <v>0</v>
      </c>
      <c r="H1205" s="46">
        <v>0</v>
      </c>
      <c r="I1205" s="46">
        <v>0</v>
      </c>
      <c r="J1205" s="46">
        <v>0</v>
      </c>
      <c r="K1205" s="46">
        <v>0</v>
      </c>
      <c r="L1205" s="8">
        <v>0</v>
      </c>
      <c r="M1205" s="46">
        <v>0</v>
      </c>
      <c r="N1205" s="46">
        <v>0</v>
      </c>
      <c r="O1205" s="46">
        <v>0</v>
      </c>
      <c r="P1205" s="46">
        <v>0</v>
      </c>
      <c r="Q1205" s="46">
        <v>0</v>
      </c>
      <c r="R1205" s="46">
        <v>0</v>
      </c>
      <c r="S1205" s="46">
        <v>0</v>
      </c>
      <c r="T1205" s="46">
        <v>0</v>
      </c>
      <c r="U1205" s="46">
        <v>0</v>
      </c>
      <c r="V1205" s="46">
        <v>0</v>
      </c>
      <c r="W1205" s="48">
        <v>0</v>
      </c>
    </row>
    <row r="1206" spans="1:23" s="32" customFormat="1" ht="24.75" hidden="1" customHeight="1">
      <c r="A1206" s="16">
        <v>600</v>
      </c>
      <c r="B1206" s="97" t="s">
        <v>229</v>
      </c>
      <c r="C1206" s="40">
        <f t="shared" si="124"/>
        <v>2667937.0299999998</v>
      </c>
      <c r="D1206" s="47">
        <v>50290.92</v>
      </c>
      <c r="E1206" s="46">
        <v>143916.4</v>
      </c>
      <c r="F1206" s="46">
        <v>0</v>
      </c>
      <c r="G1206" s="46">
        <v>1581122.7</v>
      </c>
      <c r="H1206" s="46">
        <v>409889.79</v>
      </c>
      <c r="I1206" s="46">
        <v>167761.06</v>
      </c>
      <c r="J1206" s="46">
        <v>0</v>
      </c>
      <c r="K1206" s="46">
        <v>0</v>
      </c>
      <c r="L1206" s="8">
        <v>0</v>
      </c>
      <c r="M1206" s="46">
        <v>0</v>
      </c>
      <c r="N1206" s="46">
        <v>0</v>
      </c>
      <c r="O1206" s="46">
        <v>0</v>
      </c>
      <c r="P1206" s="46">
        <v>428</v>
      </c>
      <c r="Q1206" s="46">
        <v>314956.15999999997</v>
      </c>
      <c r="R1206" s="46">
        <v>0</v>
      </c>
      <c r="S1206" s="46">
        <v>0</v>
      </c>
      <c r="T1206" s="46">
        <v>0</v>
      </c>
      <c r="U1206" s="46">
        <v>0</v>
      </c>
      <c r="V1206" s="46">
        <v>0</v>
      </c>
      <c r="W1206" s="48">
        <v>0</v>
      </c>
    </row>
    <row r="1207" spans="1:23" s="32" customFormat="1" ht="24.75" hidden="1" customHeight="1">
      <c r="A1207" s="16">
        <v>601</v>
      </c>
      <c r="B1207" s="97" t="s">
        <v>178</v>
      </c>
      <c r="C1207" s="40">
        <f t="shared" si="124"/>
        <v>11326454.039999999</v>
      </c>
      <c r="D1207" s="47">
        <v>219496.22</v>
      </c>
      <c r="E1207" s="46">
        <v>310291.44</v>
      </c>
      <c r="F1207" s="46">
        <v>1870957.7</v>
      </c>
      <c r="G1207" s="46">
        <v>5188648.8899999997</v>
      </c>
      <c r="H1207" s="46">
        <v>1659876.3</v>
      </c>
      <c r="I1207" s="46">
        <v>604455.23</v>
      </c>
      <c r="J1207" s="46">
        <v>834748.88</v>
      </c>
      <c r="K1207" s="46">
        <v>0</v>
      </c>
      <c r="L1207" s="8">
        <v>0</v>
      </c>
      <c r="M1207" s="46">
        <v>0</v>
      </c>
      <c r="N1207" s="46">
        <v>0</v>
      </c>
      <c r="O1207" s="46">
        <v>0</v>
      </c>
      <c r="P1207" s="46">
        <v>1273</v>
      </c>
      <c r="Q1207" s="46">
        <v>637979.38</v>
      </c>
      <c r="R1207" s="46">
        <v>0</v>
      </c>
      <c r="S1207" s="46">
        <v>0</v>
      </c>
      <c r="T1207" s="46">
        <v>0</v>
      </c>
      <c r="U1207" s="46">
        <v>0</v>
      </c>
      <c r="V1207" s="46">
        <v>0</v>
      </c>
      <c r="W1207" s="48">
        <v>0</v>
      </c>
    </row>
    <row r="1208" spans="1:23" s="32" customFormat="1" ht="24.75" hidden="1" customHeight="1">
      <c r="A1208" s="16">
        <v>602</v>
      </c>
      <c r="B1208" s="97" t="s">
        <v>822</v>
      </c>
      <c r="C1208" s="40">
        <f t="shared" si="124"/>
        <v>5535208.4199999999</v>
      </c>
      <c r="D1208" s="47">
        <v>105785.77</v>
      </c>
      <c r="E1208" s="46">
        <v>225990.63</v>
      </c>
      <c r="F1208" s="46">
        <v>0</v>
      </c>
      <c r="G1208" s="46">
        <v>2846515.64</v>
      </c>
      <c r="H1208" s="46">
        <v>865086.17</v>
      </c>
      <c r="I1208" s="46">
        <v>321643.21000000002</v>
      </c>
      <c r="J1208" s="46">
        <v>536584.86</v>
      </c>
      <c r="K1208" s="46">
        <v>0</v>
      </c>
      <c r="L1208" s="8">
        <v>0</v>
      </c>
      <c r="M1208" s="46">
        <v>0</v>
      </c>
      <c r="N1208" s="46">
        <v>0</v>
      </c>
      <c r="O1208" s="46">
        <v>0</v>
      </c>
      <c r="P1208" s="46">
        <v>911</v>
      </c>
      <c r="Q1208" s="46">
        <v>633602.14</v>
      </c>
      <c r="R1208" s="46">
        <v>0</v>
      </c>
      <c r="S1208" s="46">
        <v>0</v>
      </c>
      <c r="T1208" s="46">
        <v>0</v>
      </c>
      <c r="U1208" s="46">
        <v>0</v>
      </c>
      <c r="V1208" s="46">
        <v>0</v>
      </c>
      <c r="W1208" s="48">
        <v>0</v>
      </c>
    </row>
    <row r="1209" spans="1:23" s="32" customFormat="1" ht="24.75" hidden="1" customHeight="1">
      <c r="A1209" s="16">
        <v>603</v>
      </c>
      <c r="B1209" s="97" t="s">
        <v>120</v>
      </c>
      <c r="C1209" s="40">
        <f t="shared" si="124"/>
        <v>7115803.0499999998</v>
      </c>
      <c r="D1209" s="47">
        <v>130645.86</v>
      </c>
      <c r="E1209" s="46">
        <v>558898.42000000004</v>
      </c>
      <c r="F1209" s="46">
        <v>0</v>
      </c>
      <c r="G1209" s="46">
        <v>1262304.73</v>
      </c>
      <c r="H1209" s="46">
        <v>481650.98</v>
      </c>
      <c r="I1209" s="46">
        <v>299336.39</v>
      </c>
      <c r="J1209" s="46">
        <v>182343.06</v>
      </c>
      <c r="K1209" s="46">
        <v>0</v>
      </c>
      <c r="L1209" s="8">
        <v>0</v>
      </c>
      <c r="M1209" s="46">
        <v>0</v>
      </c>
      <c r="N1209" s="46">
        <v>869</v>
      </c>
      <c r="O1209" s="46">
        <v>3098483.82</v>
      </c>
      <c r="P1209" s="46">
        <v>869</v>
      </c>
      <c r="Q1209" s="46">
        <v>981721.99</v>
      </c>
      <c r="R1209" s="46">
        <v>0</v>
      </c>
      <c r="S1209" s="46">
        <v>0</v>
      </c>
      <c r="T1209" s="46">
        <v>0</v>
      </c>
      <c r="U1209" s="46">
        <v>0</v>
      </c>
      <c r="V1209" s="46">
        <v>947.34</v>
      </c>
      <c r="W1209" s="48">
        <v>120417.8</v>
      </c>
    </row>
    <row r="1210" spans="1:23" s="32" customFormat="1" ht="24.75" hidden="1" customHeight="1">
      <c r="A1210" s="16">
        <v>604</v>
      </c>
      <c r="B1210" s="97" t="s">
        <v>1450</v>
      </c>
      <c r="C1210" s="40">
        <f t="shared" si="124"/>
        <v>14216721.109999999</v>
      </c>
      <c r="D1210" s="47">
        <v>0</v>
      </c>
      <c r="E1210" s="46">
        <v>0</v>
      </c>
      <c r="F1210" s="46">
        <v>0</v>
      </c>
      <c r="G1210" s="46">
        <v>6858047.0999999996</v>
      </c>
      <c r="H1210" s="46">
        <v>4978061.8099999996</v>
      </c>
      <c r="I1210" s="46">
        <v>2380612.2000000002</v>
      </c>
      <c r="J1210" s="46">
        <v>0</v>
      </c>
      <c r="K1210" s="46">
        <v>0</v>
      </c>
      <c r="L1210" s="8">
        <v>0</v>
      </c>
      <c r="M1210" s="46">
        <v>0</v>
      </c>
      <c r="N1210" s="46">
        <v>0</v>
      </c>
      <c r="O1210" s="46">
        <v>0</v>
      </c>
      <c r="P1210" s="46">
        <v>0</v>
      </c>
      <c r="Q1210" s="46">
        <v>0</v>
      </c>
      <c r="R1210" s="46">
        <v>0</v>
      </c>
      <c r="S1210" s="46">
        <v>0</v>
      </c>
      <c r="T1210" s="46">
        <v>0</v>
      </c>
      <c r="U1210" s="46">
        <v>0</v>
      </c>
      <c r="V1210" s="46">
        <v>0</v>
      </c>
      <c r="W1210" s="48">
        <v>0</v>
      </c>
    </row>
    <row r="1211" spans="1:23" s="18" customFormat="1" ht="24.75" hidden="1" customHeight="1">
      <c r="A1211" s="180" t="s">
        <v>77</v>
      </c>
      <c r="B1211" s="181"/>
      <c r="C1211" s="44">
        <f t="shared" si="124"/>
        <v>62323874.609999999</v>
      </c>
      <c r="D1211" s="77">
        <f>ROUND(SUM(D1201:D1210),2)</f>
        <v>912648.28</v>
      </c>
      <c r="E1211" s="77">
        <f>ROUND(SUM(E1201:E1210),2)</f>
        <v>2302804.9</v>
      </c>
      <c r="F1211" s="77">
        <f t="shared" ref="F1211:W1211" si="125">ROUND(SUM(F1201:F1210),2)</f>
        <v>4881125.93</v>
      </c>
      <c r="G1211" s="77">
        <f t="shared" si="125"/>
        <v>25037949.620000001</v>
      </c>
      <c r="H1211" s="77">
        <f t="shared" si="125"/>
        <v>10564211.029999999</v>
      </c>
      <c r="I1211" s="77">
        <f t="shared" si="125"/>
        <v>4576878.32</v>
      </c>
      <c r="J1211" s="77">
        <f t="shared" si="125"/>
        <v>2789698.29</v>
      </c>
      <c r="K1211" s="77">
        <f t="shared" si="125"/>
        <v>0</v>
      </c>
      <c r="L1211" s="77">
        <f t="shared" si="125"/>
        <v>0</v>
      </c>
      <c r="M1211" s="77">
        <f t="shared" si="125"/>
        <v>0</v>
      </c>
      <c r="N1211" s="77">
        <f t="shared" si="125"/>
        <v>869</v>
      </c>
      <c r="O1211" s="77">
        <f t="shared" si="125"/>
        <v>3098483.82</v>
      </c>
      <c r="P1211" s="77">
        <f t="shared" si="125"/>
        <v>3481</v>
      </c>
      <c r="Q1211" s="77">
        <f t="shared" si="125"/>
        <v>2568259.67</v>
      </c>
      <c r="R1211" s="77">
        <f t="shared" si="125"/>
        <v>4579.3999999999996</v>
      </c>
      <c r="S1211" s="77">
        <f t="shared" si="125"/>
        <v>5471396.9500000002</v>
      </c>
      <c r="T1211" s="77">
        <f t="shared" si="125"/>
        <v>0</v>
      </c>
      <c r="U1211" s="77">
        <f t="shared" si="125"/>
        <v>0</v>
      </c>
      <c r="V1211" s="77">
        <f t="shared" si="125"/>
        <v>947.34</v>
      </c>
      <c r="W1211" s="77">
        <f t="shared" si="125"/>
        <v>120417.8</v>
      </c>
    </row>
    <row r="1212" spans="1:23" s="22" customFormat="1" ht="24.75" customHeight="1">
      <c r="A1212" s="167" t="s">
        <v>259</v>
      </c>
      <c r="B1212" s="155"/>
      <c r="C1212" s="155"/>
      <c r="D1212" s="155"/>
      <c r="E1212" s="155"/>
      <c r="F1212" s="155"/>
      <c r="G1212" s="155"/>
      <c r="H1212" s="155"/>
      <c r="I1212" s="155"/>
      <c r="J1212" s="155"/>
      <c r="K1212" s="155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6"/>
    </row>
    <row r="1213" spans="1:23" s="22" customFormat="1" ht="27.75" hidden="1" customHeight="1">
      <c r="A1213" s="110">
        <f>A2051</f>
        <v>795</v>
      </c>
      <c r="B1213" s="111" t="s">
        <v>1070</v>
      </c>
      <c r="C1213" s="44">
        <f>ROUND(SUM(D1213+U1213+E1213+F1213+G1213+H1213+I1213+J1213+K1213+M1213+O1213+Q1213+S1213+W1213),2)</f>
        <v>6556878268.3199997</v>
      </c>
      <c r="D1213" s="112">
        <f t="shared" ref="D1213:W1213" si="126">D1219+D1237+D1247+D1290+D1323+D1351+D1391+D1404+D1521+D1526+D1549+D1556+D1563+D1570+D1607+D1839+D1859+D1910+D1924+D2031+D2040+D2052</f>
        <v>120376235.79999998</v>
      </c>
      <c r="E1213" s="112">
        <f t="shared" si="126"/>
        <v>100544552.61999999</v>
      </c>
      <c r="F1213" s="113">
        <f t="shared" si="126"/>
        <v>252936750.08999997</v>
      </c>
      <c r="G1213" s="113">
        <f t="shared" si="126"/>
        <v>905348468.13999987</v>
      </c>
      <c r="H1213" s="113">
        <f t="shared" si="126"/>
        <v>327614136.36999995</v>
      </c>
      <c r="I1213" s="113">
        <f t="shared" si="126"/>
        <v>178670136.10000002</v>
      </c>
      <c r="J1213" s="113">
        <f t="shared" si="126"/>
        <v>362113205.32000005</v>
      </c>
      <c r="K1213" s="113">
        <f t="shared" si="126"/>
        <v>8983459.6500000004</v>
      </c>
      <c r="L1213" s="114">
        <f t="shared" si="126"/>
        <v>511</v>
      </c>
      <c r="M1213" s="113">
        <f t="shared" si="126"/>
        <v>1077019511.8899999</v>
      </c>
      <c r="N1213" s="113">
        <f t="shared" si="126"/>
        <v>286425.88999999996</v>
      </c>
      <c r="O1213" s="113">
        <f t="shared" si="126"/>
        <v>1394968597.6500001</v>
      </c>
      <c r="P1213" s="113">
        <f t="shared" si="126"/>
        <v>64689.710000000006</v>
      </c>
      <c r="Q1213" s="113">
        <f t="shared" si="126"/>
        <v>110958930.82000001</v>
      </c>
      <c r="R1213" s="113">
        <f t="shared" si="126"/>
        <v>291120.13</v>
      </c>
      <c r="S1213" s="113">
        <f t="shared" si="126"/>
        <v>570253171.24000001</v>
      </c>
      <c r="T1213" s="113">
        <f t="shared" si="126"/>
        <v>315640.19</v>
      </c>
      <c r="U1213" s="113">
        <f t="shared" si="126"/>
        <v>1137502138.5</v>
      </c>
      <c r="V1213" s="113">
        <f t="shared" si="126"/>
        <v>3642.6</v>
      </c>
      <c r="W1213" s="113">
        <f t="shared" si="126"/>
        <v>9588974.129999999</v>
      </c>
    </row>
    <row r="1214" spans="1:23" s="22" customFormat="1" ht="24.75" hidden="1" customHeight="1">
      <c r="A1214" s="182" t="s">
        <v>18</v>
      </c>
      <c r="B1214" s="182"/>
      <c r="C1214" s="182"/>
      <c r="D1214" s="75"/>
      <c r="E1214" s="46"/>
      <c r="F1214" s="6"/>
      <c r="G1214" s="6"/>
      <c r="H1214" s="6"/>
      <c r="I1214" s="6"/>
      <c r="J1214" s="6"/>
      <c r="K1214" s="6"/>
      <c r="L1214" s="45"/>
      <c r="M1214" s="6"/>
      <c r="N1214" s="78"/>
      <c r="O1214" s="6"/>
      <c r="P1214" s="78"/>
      <c r="Q1214" s="6"/>
      <c r="R1214" s="78"/>
      <c r="S1214" s="6"/>
      <c r="T1214" s="6"/>
      <c r="U1214" s="6"/>
      <c r="V1214" s="78"/>
      <c r="W1214" s="6"/>
    </row>
    <row r="1215" spans="1:23" s="23" customFormat="1" ht="24.75" hidden="1" customHeight="1">
      <c r="A1215" s="107">
        <v>1</v>
      </c>
      <c r="B1215" s="7" t="s">
        <v>549</v>
      </c>
      <c r="C1215" s="40">
        <f>ROUND(SUM(D1215+E1215+F1215+G1215+H1215+I1215+J1215+K1215+M1215+O1215+Q1215+S1215+U1215+W1215),2)</f>
        <v>5109053.22</v>
      </c>
      <c r="D1215" s="47">
        <v>138885.65</v>
      </c>
      <c r="E1215" s="46">
        <v>142726.57999999999</v>
      </c>
      <c r="F1215" s="46">
        <v>1586972.82</v>
      </c>
      <c r="G1215" s="46">
        <v>0</v>
      </c>
      <c r="H1215" s="46">
        <v>1829046.33</v>
      </c>
      <c r="I1215" s="46">
        <v>548839.89</v>
      </c>
      <c r="J1215" s="46">
        <v>862581.95</v>
      </c>
      <c r="K1215" s="46">
        <v>0</v>
      </c>
      <c r="L1215" s="8">
        <v>0</v>
      </c>
      <c r="M1215" s="46">
        <v>0</v>
      </c>
      <c r="N1215" s="46">
        <v>0</v>
      </c>
      <c r="O1215" s="46">
        <v>0</v>
      </c>
      <c r="P1215" s="46">
        <v>0</v>
      </c>
      <c r="Q1215" s="46">
        <v>0</v>
      </c>
      <c r="R1215" s="46">
        <v>0</v>
      </c>
      <c r="S1215" s="46">
        <v>0</v>
      </c>
      <c r="T1215" s="46">
        <v>0</v>
      </c>
      <c r="U1215" s="46">
        <v>0</v>
      </c>
      <c r="V1215" s="46">
        <v>0</v>
      </c>
      <c r="W1215" s="48">
        <v>0</v>
      </c>
    </row>
    <row r="1216" spans="1:23" s="23" customFormat="1" ht="24.75" hidden="1" customHeight="1">
      <c r="A1216" s="107">
        <v>2</v>
      </c>
      <c r="B1216" s="7" t="s">
        <v>550</v>
      </c>
      <c r="C1216" s="40">
        <f>ROUND(SUM(D1216+E1216+F1216+G1216+H1216+I1216+J1216+K1216+M1216+O1216+Q1216+S1216+U1216+W1216),2)</f>
        <v>33254025.75</v>
      </c>
      <c r="D1216" s="47">
        <f>ROUND((F1216+G1216+H1216+I1216+J1216+K1216+M1216+O1216+Q1216+S1216+U1216+W1216)*0.0214,2)</f>
        <v>689091.92</v>
      </c>
      <c r="E1216" s="46">
        <v>364376.64</v>
      </c>
      <c r="F1216" s="46">
        <v>2121733.34</v>
      </c>
      <c r="G1216" s="46">
        <v>7928825.4400000004</v>
      </c>
      <c r="H1216" s="46">
        <v>2426280.08</v>
      </c>
      <c r="I1216" s="46">
        <v>666331.09</v>
      </c>
      <c r="J1216" s="46">
        <v>1182262.69</v>
      </c>
      <c r="K1216" s="46">
        <v>0</v>
      </c>
      <c r="L1216" s="8">
        <v>0</v>
      </c>
      <c r="M1216" s="46">
        <v>0</v>
      </c>
      <c r="N1216" s="46">
        <v>0</v>
      </c>
      <c r="O1216" s="46">
        <v>0</v>
      </c>
      <c r="P1216" s="46">
        <v>0</v>
      </c>
      <c r="Q1216" s="46">
        <v>0</v>
      </c>
      <c r="R1216" s="46">
        <v>0</v>
      </c>
      <c r="S1216" s="46">
        <v>0</v>
      </c>
      <c r="T1216" s="46">
        <v>3495</v>
      </c>
      <c r="U1216" s="46">
        <v>17875124.550000001</v>
      </c>
      <c r="V1216" s="46">
        <v>0</v>
      </c>
      <c r="W1216" s="48">
        <v>0</v>
      </c>
    </row>
    <row r="1217" spans="1:23" s="23" customFormat="1" ht="24.75" hidden="1" customHeight="1">
      <c r="A1217" s="107">
        <v>3</v>
      </c>
      <c r="B1217" s="7" t="s">
        <v>551</v>
      </c>
      <c r="C1217" s="40">
        <f>ROUND(SUM(D1217+E1217+F1217+G1217+H1217+I1217+J1217+K1217+M1217+O1217+Q1217+S1217+U1217+W1217),2)</f>
        <v>16776190.9</v>
      </c>
      <c r="D1217" s="47">
        <v>197111.57</v>
      </c>
      <c r="E1217" s="46">
        <v>271958.42</v>
      </c>
      <c r="F1217" s="46">
        <v>1232278.8799999999</v>
      </c>
      <c r="G1217" s="46">
        <v>0</v>
      </c>
      <c r="H1217" s="46">
        <v>1773267.75</v>
      </c>
      <c r="I1217" s="46">
        <v>529606.46</v>
      </c>
      <c r="J1217" s="46">
        <v>883453.53</v>
      </c>
      <c r="K1217" s="46">
        <v>0</v>
      </c>
      <c r="L1217" s="8">
        <v>0</v>
      </c>
      <c r="M1217" s="46">
        <v>0</v>
      </c>
      <c r="N1217" s="46">
        <v>0</v>
      </c>
      <c r="O1217" s="46">
        <v>0</v>
      </c>
      <c r="P1217" s="46">
        <v>0</v>
      </c>
      <c r="Q1217" s="46">
        <v>0</v>
      </c>
      <c r="R1217" s="46">
        <v>0</v>
      </c>
      <c r="S1217" s="46">
        <v>0</v>
      </c>
      <c r="T1217" s="46">
        <v>2584.3200000000002</v>
      </c>
      <c r="U1217" s="46">
        <v>11888514.289999999</v>
      </c>
      <c r="V1217" s="46">
        <v>0</v>
      </c>
      <c r="W1217" s="48">
        <v>0</v>
      </c>
    </row>
    <row r="1218" spans="1:23" s="23" customFormat="1" ht="24.75" hidden="1" customHeight="1">
      <c r="A1218" s="107">
        <v>4</v>
      </c>
      <c r="B1218" s="7" t="s">
        <v>552</v>
      </c>
      <c r="C1218" s="40">
        <f>ROUND(SUM(D1218+E1218+F1218+G1218+H1218+I1218+J1218+K1218+M1218+O1218+Q1218+S1218+U1218+W1218),2)</f>
        <v>1423541.14</v>
      </c>
      <c r="D1218" s="47">
        <v>22607.95</v>
      </c>
      <c r="E1218" s="46">
        <v>37365.83</v>
      </c>
      <c r="F1218" s="46">
        <v>0</v>
      </c>
      <c r="G1218" s="46">
        <v>1033894.97</v>
      </c>
      <c r="H1218" s="46">
        <v>0</v>
      </c>
      <c r="I1218" s="46">
        <v>329672.39</v>
      </c>
      <c r="J1218" s="46">
        <v>0</v>
      </c>
      <c r="K1218" s="46">
        <v>0</v>
      </c>
      <c r="L1218" s="8">
        <v>0</v>
      </c>
      <c r="M1218" s="46">
        <v>0</v>
      </c>
      <c r="N1218" s="46">
        <v>0</v>
      </c>
      <c r="O1218" s="46">
        <v>0</v>
      </c>
      <c r="P1218" s="46">
        <v>0</v>
      </c>
      <c r="Q1218" s="46">
        <v>0</v>
      </c>
      <c r="R1218" s="46">
        <v>0</v>
      </c>
      <c r="S1218" s="46">
        <v>0</v>
      </c>
      <c r="T1218" s="46">
        <v>0</v>
      </c>
      <c r="U1218" s="46">
        <v>0</v>
      </c>
      <c r="V1218" s="46">
        <v>0</v>
      </c>
      <c r="W1218" s="48">
        <v>0</v>
      </c>
    </row>
    <row r="1219" spans="1:23" s="26" customFormat="1" ht="24.75" hidden="1" customHeight="1">
      <c r="A1219" s="149" t="s">
        <v>85</v>
      </c>
      <c r="B1219" s="149"/>
      <c r="C1219" s="44">
        <f>ROUND(SUM(D1219+E1219+F1219+G1219+H1219+I1219+J1219+K1219+M1219+O1219+Q1219+S1219+U1219+W1219),2)</f>
        <v>56562811.009999998</v>
      </c>
      <c r="D1219" s="77">
        <f>ROUND(SUM(D1215:D1218),2)</f>
        <v>1047697.09</v>
      </c>
      <c r="E1219" s="77">
        <f t="shared" ref="E1219:W1219" si="127">ROUND(SUM(E1215:E1218),2)</f>
        <v>816427.47</v>
      </c>
      <c r="F1219" s="77">
        <f t="shared" si="127"/>
        <v>4940985.04</v>
      </c>
      <c r="G1219" s="77">
        <f t="shared" si="127"/>
        <v>8962720.4100000001</v>
      </c>
      <c r="H1219" s="77">
        <f t="shared" si="127"/>
        <v>6028594.1600000001</v>
      </c>
      <c r="I1219" s="77">
        <f t="shared" si="127"/>
        <v>2074449.83</v>
      </c>
      <c r="J1219" s="77">
        <f t="shared" si="127"/>
        <v>2928298.17</v>
      </c>
      <c r="K1219" s="77">
        <f t="shared" si="127"/>
        <v>0</v>
      </c>
      <c r="L1219" s="77">
        <f t="shared" si="127"/>
        <v>0</v>
      </c>
      <c r="M1219" s="77">
        <f t="shared" si="127"/>
        <v>0</v>
      </c>
      <c r="N1219" s="77">
        <f t="shared" si="127"/>
        <v>0</v>
      </c>
      <c r="O1219" s="77">
        <f t="shared" si="127"/>
        <v>0</v>
      </c>
      <c r="P1219" s="77">
        <f t="shared" si="127"/>
        <v>0</v>
      </c>
      <c r="Q1219" s="77">
        <f t="shared" si="127"/>
        <v>0</v>
      </c>
      <c r="R1219" s="77">
        <f t="shared" si="127"/>
        <v>0</v>
      </c>
      <c r="S1219" s="77">
        <f t="shared" si="127"/>
        <v>0</v>
      </c>
      <c r="T1219" s="77">
        <f t="shared" si="127"/>
        <v>6079.32</v>
      </c>
      <c r="U1219" s="77">
        <f t="shared" si="127"/>
        <v>29763638.84</v>
      </c>
      <c r="V1219" s="77">
        <f t="shared" si="127"/>
        <v>0</v>
      </c>
      <c r="W1219" s="77">
        <f t="shared" si="127"/>
        <v>0</v>
      </c>
    </row>
    <row r="1220" spans="1:23" s="22" customFormat="1" ht="23.25" hidden="1" customHeight="1">
      <c r="A1220" s="138" t="s">
        <v>50</v>
      </c>
      <c r="B1220" s="139"/>
      <c r="C1220" s="140"/>
      <c r="D1220" s="75"/>
      <c r="E1220" s="46"/>
      <c r="F1220" s="46"/>
      <c r="G1220" s="46"/>
      <c r="H1220" s="46"/>
      <c r="I1220" s="46"/>
      <c r="J1220" s="46"/>
      <c r="K1220" s="46"/>
      <c r="L1220" s="45"/>
      <c r="M1220" s="46"/>
      <c r="N1220" s="48"/>
      <c r="O1220" s="46"/>
      <c r="P1220" s="115"/>
      <c r="Q1220" s="46"/>
      <c r="R1220" s="115"/>
      <c r="S1220" s="46"/>
      <c r="T1220" s="46"/>
      <c r="U1220" s="46"/>
      <c r="V1220" s="48"/>
      <c r="W1220" s="48"/>
    </row>
    <row r="1221" spans="1:23" s="24" customFormat="1" ht="12.75" hidden="1">
      <c r="A1221" s="82">
        <v>5</v>
      </c>
      <c r="B1221" s="7" t="s">
        <v>1478</v>
      </c>
      <c r="C1221" s="40">
        <f t="shared" ref="C1221:C1237" si="128">ROUND(SUM(D1221+E1221+F1221+G1221+H1221+I1221+J1221+K1221+M1221+O1221+Q1221+S1221+U1221+W1221),2)</f>
        <v>163798.68</v>
      </c>
      <c r="D1221" s="47">
        <f t="shared" ref="D1221:D1236" si="129">ROUND((F1221+G1221+H1221+I1221+J1221+K1221+M1221+O1221+Q1221+S1221+U1221+W1221)*0.0214,2)</f>
        <v>3431.85</v>
      </c>
      <c r="E1221" s="46">
        <v>0</v>
      </c>
      <c r="F1221" s="46">
        <v>0</v>
      </c>
      <c r="G1221" s="46">
        <v>0</v>
      </c>
      <c r="H1221" s="46">
        <v>0</v>
      </c>
      <c r="I1221" s="46">
        <v>0</v>
      </c>
      <c r="J1221" s="46">
        <v>160366.82999999999</v>
      </c>
      <c r="K1221" s="46">
        <v>0</v>
      </c>
      <c r="L1221" s="8">
        <v>0</v>
      </c>
      <c r="M1221" s="46">
        <v>0</v>
      </c>
      <c r="N1221" s="46">
        <v>0</v>
      </c>
      <c r="O1221" s="46">
        <v>0</v>
      </c>
      <c r="P1221" s="46">
        <v>0</v>
      </c>
      <c r="Q1221" s="46">
        <v>0</v>
      </c>
      <c r="R1221" s="46">
        <v>0</v>
      </c>
      <c r="S1221" s="46">
        <v>0</v>
      </c>
      <c r="T1221" s="46">
        <v>0</v>
      </c>
      <c r="U1221" s="46">
        <v>0</v>
      </c>
      <c r="V1221" s="46">
        <v>0</v>
      </c>
      <c r="W1221" s="48">
        <v>0</v>
      </c>
    </row>
    <row r="1222" spans="1:23" s="24" customFormat="1" ht="12.75" hidden="1">
      <c r="A1222" s="82">
        <v>6</v>
      </c>
      <c r="B1222" s="7" t="s">
        <v>566</v>
      </c>
      <c r="C1222" s="40">
        <f t="shared" si="128"/>
        <v>194335.61</v>
      </c>
      <c r="D1222" s="47">
        <v>3695.14</v>
      </c>
      <c r="E1222" s="46">
        <v>0</v>
      </c>
      <c r="F1222" s="46">
        <v>0</v>
      </c>
      <c r="G1222" s="46">
        <v>0</v>
      </c>
      <c r="H1222" s="46">
        <v>0</v>
      </c>
      <c r="I1222" s="46">
        <v>0</v>
      </c>
      <c r="J1222" s="46">
        <v>190640.47</v>
      </c>
      <c r="K1222" s="46">
        <v>0</v>
      </c>
      <c r="L1222" s="8">
        <v>0</v>
      </c>
      <c r="M1222" s="46">
        <v>0</v>
      </c>
      <c r="N1222" s="46">
        <v>0</v>
      </c>
      <c r="O1222" s="46">
        <v>0</v>
      </c>
      <c r="P1222" s="46">
        <v>0</v>
      </c>
      <c r="Q1222" s="46">
        <v>0</v>
      </c>
      <c r="R1222" s="46">
        <v>0</v>
      </c>
      <c r="S1222" s="46">
        <v>0</v>
      </c>
      <c r="T1222" s="46">
        <v>0</v>
      </c>
      <c r="U1222" s="46">
        <v>0</v>
      </c>
      <c r="V1222" s="46">
        <v>0</v>
      </c>
      <c r="W1222" s="48">
        <v>0</v>
      </c>
    </row>
    <row r="1223" spans="1:23" s="24" customFormat="1" ht="12.75" hidden="1">
      <c r="A1223" s="82">
        <v>7</v>
      </c>
      <c r="B1223" s="7" t="s">
        <v>140</v>
      </c>
      <c r="C1223" s="40">
        <f t="shared" si="128"/>
        <v>259421</v>
      </c>
      <c r="D1223" s="47">
        <f t="shared" si="129"/>
        <v>4849.54</v>
      </c>
      <c r="E1223" s="46">
        <v>27957.46</v>
      </c>
      <c r="F1223" s="46">
        <v>0</v>
      </c>
      <c r="G1223" s="46">
        <v>0</v>
      </c>
      <c r="H1223" s="46">
        <v>0</v>
      </c>
      <c r="I1223" s="46">
        <v>0</v>
      </c>
      <c r="J1223" s="46">
        <v>0</v>
      </c>
      <c r="K1223" s="46">
        <v>226614</v>
      </c>
      <c r="L1223" s="8">
        <v>0</v>
      </c>
      <c r="M1223" s="46">
        <v>0</v>
      </c>
      <c r="N1223" s="46">
        <v>0</v>
      </c>
      <c r="O1223" s="46">
        <v>0</v>
      </c>
      <c r="P1223" s="46">
        <v>0</v>
      </c>
      <c r="Q1223" s="46">
        <v>0</v>
      </c>
      <c r="R1223" s="46">
        <v>0</v>
      </c>
      <c r="S1223" s="46">
        <v>0</v>
      </c>
      <c r="T1223" s="46">
        <v>0</v>
      </c>
      <c r="U1223" s="46">
        <v>0</v>
      </c>
      <c r="V1223" s="46">
        <v>0</v>
      </c>
      <c r="W1223" s="48">
        <v>0</v>
      </c>
    </row>
    <row r="1224" spans="1:23" s="24" customFormat="1" ht="12.75" hidden="1">
      <c r="A1224" s="82">
        <v>8</v>
      </c>
      <c r="B1224" s="7" t="s">
        <v>144</v>
      </c>
      <c r="C1224" s="40">
        <f t="shared" si="128"/>
        <v>584393.68000000005</v>
      </c>
      <c r="D1224" s="47">
        <f t="shared" si="129"/>
        <v>11574.46</v>
      </c>
      <c r="E1224" s="46">
        <v>31956.42</v>
      </c>
      <c r="F1224" s="46">
        <v>236912.4</v>
      </c>
      <c r="G1224" s="46">
        <v>0</v>
      </c>
      <c r="H1224" s="46">
        <v>0</v>
      </c>
      <c r="I1224" s="46">
        <v>0</v>
      </c>
      <c r="J1224" s="46">
        <v>303950.40000000002</v>
      </c>
      <c r="K1224" s="46">
        <v>0</v>
      </c>
      <c r="L1224" s="8">
        <v>0</v>
      </c>
      <c r="M1224" s="46">
        <v>0</v>
      </c>
      <c r="N1224" s="46">
        <v>0</v>
      </c>
      <c r="O1224" s="46">
        <v>0</v>
      </c>
      <c r="P1224" s="46">
        <v>0</v>
      </c>
      <c r="Q1224" s="46">
        <v>0</v>
      </c>
      <c r="R1224" s="46">
        <v>0</v>
      </c>
      <c r="S1224" s="46">
        <v>0</v>
      </c>
      <c r="T1224" s="46">
        <v>0</v>
      </c>
      <c r="U1224" s="46">
        <v>0</v>
      </c>
      <c r="V1224" s="46">
        <v>0</v>
      </c>
      <c r="W1224" s="48">
        <v>0</v>
      </c>
    </row>
    <row r="1225" spans="1:23" s="24" customFormat="1" ht="12.75" hidden="1">
      <c r="A1225" s="82">
        <v>9</v>
      </c>
      <c r="B1225" s="7" t="s">
        <v>143</v>
      </c>
      <c r="C1225" s="40">
        <f t="shared" si="128"/>
        <v>324072.33</v>
      </c>
      <c r="D1225" s="47">
        <f t="shared" si="129"/>
        <v>6429.22</v>
      </c>
      <c r="E1225" s="46">
        <v>17212.310000000001</v>
      </c>
      <c r="F1225" s="46">
        <v>0</v>
      </c>
      <c r="G1225" s="46">
        <v>0</v>
      </c>
      <c r="H1225" s="46">
        <v>0</v>
      </c>
      <c r="I1225" s="46">
        <v>0</v>
      </c>
      <c r="J1225" s="46">
        <v>300430.8</v>
      </c>
      <c r="K1225" s="46">
        <v>0</v>
      </c>
      <c r="L1225" s="8">
        <v>0</v>
      </c>
      <c r="M1225" s="46">
        <v>0</v>
      </c>
      <c r="N1225" s="46">
        <v>0</v>
      </c>
      <c r="O1225" s="46">
        <v>0</v>
      </c>
      <c r="P1225" s="46">
        <v>0</v>
      </c>
      <c r="Q1225" s="46">
        <v>0</v>
      </c>
      <c r="R1225" s="46">
        <v>0</v>
      </c>
      <c r="S1225" s="46">
        <v>0</v>
      </c>
      <c r="T1225" s="46">
        <v>0</v>
      </c>
      <c r="U1225" s="46">
        <v>0</v>
      </c>
      <c r="V1225" s="46">
        <v>0</v>
      </c>
      <c r="W1225" s="48">
        <v>0</v>
      </c>
    </row>
    <row r="1226" spans="1:23" s="24" customFormat="1" ht="26.25" hidden="1" customHeight="1">
      <c r="A1226" s="82">
        <v>10</v>
      </c>
      <c r="B1226" s="7" t="s">
        <v>570</v>
      </c>
      <c r="C1226" s="40">
        <f t="shared" si="128"/>
        <v>1628253.99</v>
      </c>
      <c r="D1226" s="47">
        <f t="shared" si="129"/>
        <v>32651.61</v>
      </c>
      <c r="E1226" s="46">
        <v>69826.38</v>
      </c>
      <c r="F1226" s="46">
        <v>263878.8</v>
      </c>
      <c r="G1226" s="46">
        <v>834423.6</v>
      </c>
      <c r="H1226" s="46">
        <v>0</v>
      </c>
      <c r="I1226" s="46">
        <v>138520.79999999999</v>
      </c>
      <c r="J1226" s="46">
        <v>288952.8</v>
      </c>
      <c r="K1226" s="46">
        <v>0</v>
      </c>
      <c r="L1226" s="8">
        <v>0</v>
      </c>
      <c r="M1226" s="46">
        <v>0</v>
      </c>
      <c r="N1226" s="46">
        <v>0</v>
      </c>
      <c r="O1226" s="46">
        <v>0</v>
      </c>
      <c r="P1226" s="46">
        <v>0</v>
      </c>
      <c r="Q1226" s="46">
        <v>0</v>
      </c>
      <c r="R1226" s="46">
        <v>0</v>
      </c>
      <c r="S1226" s="46">
        <v>0</v>
      </c>
      <c r="T1226" s="46">
        <v>0</v>
      </c>
      <c r="U1226" s="46">
        <v>0</v>
      </c>
      <c r="V1226" s="46">
        <v>0</v>
      </c>
      <c r="W1226" s="48">
        <v>0</v>
      </c>
    </row>
    <row r="1227" spans="1:23" s="24" customFormat="1" ht="24.75" hidden="1" customHeight="1">
      <c r="A1227" s="82">
        <v>11</v>
      </c>
      <c r="B1227" s="7" t="s">
        <v>563</v>
      </c>
      <c r="C1227" s="40">
        <f t="shared" si="128"/>
        <v>841345.77</v>
      </c>
      <c r="D1227" s="47">
        <f t="shared" si="129"/>
        <v>17627.57</v>
      </c>
      <c r="E1227" s="46">
        <v>0</v>
      </c>
      <c r="F1227" s="46">
        <v>0</v>
      </c>
      <c r="G1227" s="46">
        <v>823718.2</v>
      </c>
      <c r="H1227" s="46">
        <v>0</v>
      </c>
      <c r="I1227" s="46">
        <v>0</v>
      </c>
      <c r="J1227" s="46">
        <v>0</v>
      </c>
      <c r="K1227" s="46">
        <v>0</v>
      </c>
      <c r="L1227" s="8">
        <v>0</v>
      </c>
      <c r="M1227" s="46">
        <v>0</v>
      </c>
      <c r="N1227" s="46">
        <v>0</v>
      </c>
      <c r="O1227" s="46">
        <v>0</v>
      </c>
      <c r="P1227" s="46">
        <v>0</v>
      </c>
      <c r="Q1227" s="46">
        <v>0</v>
      </c>
      <c r="R1227" s="46">
        <v>0</v>
      </c>
      <c r="S1227" s="46">
        <v>0</v>
      </c>
      <c r="T1227" s="104">
        <v>0</v>
      </c>
      <c r="U1227" s="104">
        <v>0</v>
      </c>
      <c r="V1227" s="46">
        <v>0</v>
      </c>
      <c r="W1227" s="48">
        <v>0</v>
      </c>
    </row>
    <row r="1228" spans="1:23" s="24" customFormat="1" ht="12.75" hidden="1">
      <c r="A1228" s="82">
        <v>12</v>
      </c>
      <c r="B1228" s="7" t="s">
        <v>571</v>
      </c>
      <c r="C1228" s="40">
        <f t="shared" si="128"/>
        <v>1765353.12</v>
      </c>
      <c r="D1228" s="47">
        <f t="shared" si="129"/>
        <v>35280.03</v>
      </c>
      <c r="E1228" s="46">
        <v>81473.490000000005</v>
      </c>
      <c r="F1228" s="46">
        <v>223443.6</v>
      </c>
      <c r="G1228" s="46">
        <v>931746</v>
      </c>
      <c r="H1228" s="46">
        <v>0</v>
      </c>
      <c r="I1228" s="46">
        <v>0</v>
      </c>
      <c r="J1228" s="46">
        <v>281328</v>
      </c>
      <c r="K1228" s="46">
        <v>212082</v>
      </c>
      <c r="L1228" s="8">
        <v>0</v>
      </c>
      <c r="M1228" s="46">
        <v>0</v>
      </c>
      <c r="N1228" s="46">
        <v>0</v>
      </c>
      <c r="O1228" s="46">
        <v>0</v>
      </c>
      <c r="P1228" s="46">
        <v>0</v>
      </c>
      <c r="Q1228" s="46">
        <v>0</v>
      </c>
      <c r="R1228" s="46">
        <v>0</v>
      </c>
      <c r="S1228" s="46">
        <v>0</v>
      </c>
      <c r="T1228" s="46">
        <v>0</v>
      </c>
      <c r="U1228" s="46">
        <v>0</v>
      </c>
      <c r="V1228" s="46">
        <v>0</v>
      </c>
      <c r="W1228" s="48">
        <v>0</v>
      </c>
    </row>
    <row r="1229" spans="1:23" s="24" customFormat="1" ht="12.75" hidden="1">
      <c r="A1229" s="82">
        <v>13</v>
      </c>
      <c r="B1229" s="7" t="s">
        <v>572</v>
      </c>
      <c r="C1229" s="40">
        <f t="shared" si="128"/>
        <v>1112615.17</v>
      </c>
      <c r="D1229" s="47">
        <f t="shared" si="129"/>
        <v>21989.96</v>
      </c>
      <c r="E1229" s="46">
        <v>63056.81</v>
      </c>
      <c r="F1229" s="46">
        <v>0</v>
      </c>
      <c r="G1229" s="46">
        <v>0</v>
      </c>
      <c r="H1229" s="46">
        <v>254240</v>
      </c>
      <c r="I1229" s="46">
        <v>253477</v>
      </c>
      <c r="J1229" s="46">
        <v>306526.40000000002</v>
      </c>
      <c r="K1229" s="46">
        <v>213325</v>
      </c>
      <c r="L1229" s="8">
        <v>0</v>
      </c>
      <c r="M1229" s="46">
        <v>0</v>
      </c>
      <c r="N1229" s="46">
        <v>0</v>
      </c>
      <c r="O1229" s="46">
        <v>0</v>
      </c>
      <c r="P1229" s="46">
        <v>0</v>
      </c>
      <c r="Q1229" s="46">
        <v>0</v>
      </c>
      <c r="R1229" s="46">
        <v>0</v>
      </c>
      <c r="S1229" s="46">
        <v>0</v>
      </c>
      <c r="T1229" s="46">
        <v>0</v>
      </c>
      <c r="U1229" s="46">
        <v>0</v>
      </c>
      <c r="V1229" s="46">
        <v>0</v>
      </c>
      <c r="W1229" s="48">
        <v>0</v>
      </c>
    </row>
    <row r="1230" spans="1:23" s="24" customFormat="1" ht="12.75" hidden="1">
      <c r="A1230" s="82">
        <v>14</v>
      </c>
      <c r="B1230" s="7" t="s">
        <v>564</v>
      </c>
      <c r="C1230" s="40">
        <f t="shared" si="128"/>
        <v>194329.77</v>
      </c>
      <c r="D1230" s="47">
        <v>3689.3</v>
      </c>
      <c r="E1230" s="46">
        <v>0</v>
      </c>
      <c r="F1230" s="46">
        <v>0</v>
      </c>
      <c r="G1230" s="46">
        <v>0</v>
      </c>
      <c r="H1230" s="46">
        <v>0</v>
      </c>
      <c r="I1230" s="46">
        <v>0</v>
      </c>
      <c r="J1230" s="46">
        <v>190640.47</v>
      </c>
      <c r="K1230" s="46">
        <v>0</v>
      </c>
      <c r="L1230" s="8">
        <v>0</v>
      </c>
      <c r="M1230" s="46">
        <v>0</v>
      </c>
      <c r="N1230" s="46">
        <v>0</v>
      </c>
      <c r="O1230" s="46">
        <v>0</v>
      </c>
      <c r="P1230" s="46">
        <v>0</v>
      </c>
      <c r="Q1230" s="46">
        <v>0</v>
      </c>
      <c r="R1230" s="46">
        <v>0</v>
      </c>
      <c r="S1230" s="46">
        <v>0</v>
      </c>
      <c r="T1230" s="104">
        <v>0</v>
      </c>
      <c r="U1230" s="104">
        <v>0</v>
      </c>
      <c r="V1230" s="46">
        <v>0</v>
      </c>
      <c r="W1230" s="48">
        <v>0</v>
      </c>
    </row>
    <row r="1231" spans="1:23" s="24" customFormat="1" ht="24.75" hidden="1" customHeight="1">
      <c r="A1231" s="82">
        <v>15</v>
      </c>
      <c r="B1231" s="7" t="s">
        <v>568</v>
      </c>
      <c r="C1231" s="40">
        <f t="shared" si="128"/>
        <v>5114443.71</v>
      </c>
      <c r="D1231" s="47">
        <v>107155.95</v>
      </c>
      <c r="E1231" s="46">
        <v>0</v>
      </c>
      <c r="F1231" s="46">
        <v>0</v>
      </c>
      <c r="G1231" s="46">
        <v>0</v>
      </c>
      <c r="H1231" s="46">
        <v>0</v>
      </c>
      <c r="I1231" s="46">
        <v>0</v>
      </c>
      <c r="J1231" s="46">
        <v>0</v>
      </c>
      <c r="K1231" s="46">
        <v>0</v>
      </c>
      <c r="L1231" s="8">
        <v>0</v>
      </c>
      <c r="M1231" s="46">
        <v>0</v>
      </c>
      <c r="N1231" s="46">
        <v>807</v>
      </c>
      <c r="O1231" s="46">
        <v>5007287.76</v>
      </c>
      <c r="P1231" s="46">
        <v>0</v>
      </c>
      <c r="Q1231" s="46">
        <v>0</v>
      </c>
      <c r="R1231" s="46">
        <v>0</v>
      </c>
      <c r="S1231" s="46">
        <v>0</v>
      </c>
      <c r="T1231" s="104">
        <v>0</v>
      </c>
      <c r="U1231" s="104">
        <v>0</v>
      </c>
      <c r="V1231" s="46">
        <v>0</v>
      </c>
      <c r="W1231" s="48">
        <v>0</v>
      </c>
    </row>
    <row r="1232" spans="1:23" s="24" customFormat="1" ht="24.75" hidden="1" customHeight="1">
      <c r="A1232" s="82">
        <v>16</v>
      </c>
      <c r="B1232" s="7" t="s">
        <v>567</v>
      </c>
      <c r="C1232" s="40">
        <f t="shared" si="128"/>
        <v>2689095.01</v>
      </c>
      <c r="D1232" s="47">
        <f t="shared" si="129"/>
        <v>56340.94</v>
      </c>
      <c r="E1232" s="46">
        <v>0</v>
      </c>
      <c r="F1232" s="46">
        <v>0</v>
      </c>
      <c r="G1232" s="46">
        <v>0</v>
      </c>
      <c r="H1232" s="46">
        <v>0</v>
      </c>
      <c r="I1232" s="46">
        <v>0</v>
      </c>
      <c r="J1232" s="46">
        <v>0</v>
      </c>
      <c r="K1232" s="46">
        <v>0</v>
      </c>
      <c r="L1232" s="8">
        <v>0</v>
      </c>
      <c r="M1232" s="46">
        <v>0</v>
      </c>
      <c r="N1232" s="46">
        <v>450</v>
      </c>
      <c r="O1232" s="46">
        <v>2632754.0699999998</v>
      </c>
      <c r="P1232" s="46">
        <v>0</v>
      </c>
      <c r="Q1232" s="46">
        <v>0</v>
      </c>
      <c r="R1232" s="46">
        <v>0</v>
      </c>
      <c r="S1232" s="46">
        <v>0</v>
      </c>
      <c r="T1232" s="104">
        <v>0</v>
      </c>
      <c r="U1232" s="104">
        <v>0</v>
      </c>
      <c r="V1232" s="46">
        <v>0</v>
      </c>
      <c r="W1232" s="48">
        <v>0</v>
      </c>
    </row>
    <row r="1233" spans="1:23" s="24" customFormat="1" ht="24.75" hidden="1" customHeight="1">
      <c r="A1233" s="82">
        <v>17</v>
      </c>
      <c r="B1233" s="7" t="s">
        <v>565</v>
      </c>
      <c r="C1233" s="40">
        <f t="shared" si="128"/>
        <v>2375150.9700000002</v>
      </c>
      <c r="D1233" s="47">
        <v>49763.3</v>
      </c>
      <c r="E1233" s="46">
        <v>0</v>
      </c>
      <c r="F1233" s="46">
        <v>0</v>
      </c>
      <c r="G1233" s="46">
        <v>0</v>
      </c>
      <c r="H1233" s="46">
        <v>0</v>
      </c>
      <c r="I1233" s="46">
        <v>0</v>
      </c>
      <c r="J1233" s="46">
        <v>0</v>
      </c>
      <c r="K1233" s="46">
        <v>0</v>
      </c>
      <c r="L1233" s="8">
        <v>0</v>
      </c>
      <c r="M1233" s="46">
        <v>0</v>
      </c>
      <c r="N1233" s="46">
        <v>382</v>
      </c>
      <c r="O1233" s="46">
        <v>2325387.67</v>
      </c>
      <c r="P1233" s="46">
        <v>0</v>
      </c>
      <c r="Q1233" s="46">
        <v>0</v>
      </c>
      <c r="R1233" s="46">
        <v>0</v>
      </c>
      <c r="S1233" s="46">
        <v>0</v>
      </c>
      <c r="T1233" s="104">
        <v>0</v>
      </c>
      <c r="U1233" s="104">
        <v>0</v>
      </c>
      <c r="V1233" s="46">
        <v>0</v>
      </c>
      <c r="W1233" s="48">
        <v>0</v>
      </c>
    </row>
    <row r="1234" spans="1:23" s="24" customFormat="1" ht="24.75" hidden="1" customHeight="1">
      <c r="A1234" s="82">
        <v>18</v>
      </c>
      <c r="B1234" s="7" t="s">
        <v>569</v>
      </c>
      <c r="C1234" s="40">
        <f t="shared" si="128"/>
        <v>2589556.09</v>
      </c>
      <c r="D1234" s="47">
        <v>54255.44</v>
      </c>
      <c r="E1234" s="46">
        <v>0</v>
      </c>
      <c r="F1234" s="46">
        <v>0</v>
      </c>
      <c r="G1234" s="46">
        <v>0</v>
      </c>
      <c r="H1234" s="46">
        <v>0</v>
      </c>
      <c r="I1234" s="46">
        <v>0</v>
      </c>
      <c r="J1234" s="46">
        <v>0</v>
      </c>
      <c r="K1234" s="46">
        <v>0</v>
      </c>
      <c r="L1234" s="8">
        <v>0</v>
      </c>
      <c r="M1234" s="46">
        <v>0</v>
      </c>
      <c r="N1234" s="46">
        <v>450</v>
      </c>
      <c r="O1234" s="46">
        <v>2535300.65</v>
      </c>
      <c r="P1234" s="46">
        <v>0</v>
      </c>
      <c r="Q1234" s="46">
        <v>0</v>
      </c>
      <c r="R1234" s="46">
        <v>0</v>
      </c>
      <c r="S1234" s="46">
        <v>0</v>
      </c>
      <c r="T1234" s="104">
        <v>0</v>
      </c>
      <c r="U1234" s="104">
        <v>0</v>
      </c>
      <c r="V1234" s="46">
        <v>0</v>
      </c>
      <c r="W1234" s="48">
        <v>0</v>
      </c>
    </row>
    <row r="1235" spans="1:23" s="24" customFormat="1" ht="12.75" hidden="1">
      <c r="A1235" s="82">
        <v>19</v>
      </c>
      <c r="B1235" s="7" t="s">
        <v>1097</v>
      </c>
      <c r="C1235" s="40">
        <f t="shared" si="128"/>
        <v>39373.019999999997</v>
      </c>
      <c r="D1235" s="47">
        <v>0</v>
      </c>
      <c r="E1235" s="46">
        <v>39373.019999999997</v>
      </c>
      <c r="F1235" s="46">
        <v>0</v>
      </c>
      <c r="G1235" s="46">
        <v>0</v>
      </c>
      <c r="H1235" s="46">
        <v>0</v>
      </c>
      <c r="I1235" s="46">
        <v>0</v>
      </c>
      <c r="J1235" s="46">
        <v>0</v>
      </c>
      <c r="K1235" s="46">
        <v>0</v>
      </c>
      <c r="L1235" s="8">
        <v>0</v>
      </c>
      <c r="M1235" s="46">
        <v>0</v>
      </c>
      <c r="N1235" s="46">
        <v>0</v>
      </c>
      <c r="O1235" s="46">
        <v>0</v>
      </c>
      <c r="P1235" s="46">
        <v>0</v>
      </c>
      <c r="Q1235" s="46">
        <v>0</v>
      </c>
      <c r="R1235" s="46">
        <v>0</v>
      </c>
      <c r="S1235" s="46">
        <v>0</v>
      </c>
      <c r="T1235" s="46">
        <v>0</v>
      </c>
      <c r="U1235" s="46">
        <v>0</v>
      </c>
      <c r="V1235" s="46">
        <v>0</v>
      </c>
      <c r="W1235" s="48">
        <v>0</v>
      </c>
    </row>
    <row r="1236" spans="1:23" s="24" customFormat="1" ht="12.75" hidden="1">
      <c r="A1236" s="82">
        <v>20</v>
      </c>
      <c r="B1236" s="7" t="s">
        <v>1096</v>
      </c>
      <c r="C1236" s="40">
        <f t="shared" si="128"/>
        <v>4566805.09</v>
      </c>
      <c r="D1236" s="47">
        <f t="shared" si="129"/>
        <v>92531.23</v>
      </c>
      <c r="E1236" s="46">
        <v>150384.66</v>
      </c>
      <c r="F1236" s="46">
        <v>420297.12</v>
      </c>
      <c r="G1236" s="46">
        <v>0</v>
      </c>
      <c r="H1236" s="46">
        <v>0</v>
      </c>
      <c r="I1236" s="46">
        <v>0</v>
      </c>
      <c r="J1236" s="46">
        <v>0</v>
      </c>
      <c r="K1236" s="46">
        <v>0</v>
      </c>
      <c r="L1236" s="8">
        <v>0</v>
      </c>
      <c r="M1236" s="46">
        <v>0</v>
      </c>
      <c r="N1236" s="46">
        <v>655</v>
      </c>
      <c r="O1236" s="46">
        <v>3418258.08</v>
      </c>
      <c r="P1236" s="46">
        <v>0</v>
      </c>
      <c r="Q1236" s="46">
        <v>0</v>
      </c>
      <c r="R1236" s="46">
        <v>0</v>
      </c>
      <c r="S1236" s="46">
        <v>0</v>
      </c>
      <c r="T1236" s="46">
        <v>0</v>
      </c>
      <c r="U1236" s="46">
        <v>0</v>
      </c>
      <c r="V1236" s="46">
        <v>65</v>
      </c>
      <c r="W1236" s="48">
        <v>485334</v>
      </c>
    </row>
    <row r="1237" spans="1:23" s="33" customFormat="1" ht="24.75" hidden="1" customHeight="1">
      <c r="A1237" s="149" t="s">
        <v>20</v>
      </c>
      <c r="B1237" s="149"/>
      <c r="C1237" s="44">
        <f t="shared" si="128"/>
        <v>24442343.010000002</v>
      </c>
      <c r="D1237" s="77">
        <f>ROUND(SUM(D1221:D1236),2)</f>
        <v>501265.54</v>
      </c>
      <c r="E1237" s="77">
        <f>ROUND(SUM(E1221:E1236),2)</f>
        <v>481240.55</v>
      </c>
      <c r="F1237" s="77">
        <f>ROUND(SUM(F1221:F1236),2)</f>
        <v>1144531.92</v>
      </c>
      <c r="G1237" s="77">
        <f t="shared" ref="G1237:W1237" si="130">ROUND(SUM(G1221:G1236),2)</f>
        <v>2589887.7999999998</v>
      </c>
      <c r="H1237" s="77">
        <f t="shared" si="130"/>
        <v>254240</v>
      </c>
      <c r="I1237" s="77">
        <f t="shared" si="130"/>
        <v>391997.8</v>
      </c>
      <c r="J1237" s="77">
        <f t="shared" si="130"/>
        <v>2022836.17</v>
      </c>
      <c r="K1237" s="77">
        <f t="shared" si="130"/>
        <v>652021</v>
      </c>
      <c r="L1237" s="77">
        <f t="shared" si="130"/>
        <v>0</v>
      </c>
      <c r="M1237" s="77">
        <f t="shared" si="130"/>
        <v>0</v>
      </c>
      <c r="N1237" s="77">
        <f t="shared" si="130"/>
        <v>2744</v>
      </c>
      <c r="O1237" s="77">
        <f t="shared" si="130"/>
        <v>15918988.23</v>
      </c>
      <c r="P1237" s="77">
        <f t="shared" si="130"/>
        <v>0</v>
      </c>
      <c r="Q1237" s="77">
        <f t="shared" si="130"/>
        <v>0</v>
      </c>
      <c r="R1237" s="77">
        <f t="shared" si="130"/>
        <v>0</v>
      </c>
      <c r="S1237" s="77">
        <f t="shared" si="130"/>
        <v>0</v>
      </c>
      <c r="T1237" s="77">
        <f t="shared" si="130"/>
        <v>0</v>
      </c>
      <c r="U1237" s="77">
        <f t="shared" si="130"/>
        <v>0</v>
      </c>
      <c r="V1237" s="77">
        <f t="shared" si="130"/>
        <v>65</v>
      </c>
      <c r="W1237" s="77">
        <f t="shared" si="130"/>
        <v>485334</v>
      </c>
    </row>
    <row r="1238" spans="1:23" s="22" customFormat="1" ht="24.75" hidden="1" customHeight="1">
      <c r="A1238" s="138" t="s">
        <v>21</v>
      </c>
      <c r="B1238" s="139"/>
      <c r="C1238" s="140"/>
      <c r="D1238" s="75"/>
      <c r="E1238" s="46"/>
      <c r="F1238" s="46"/>
      <c r="G1238" s="46"/>
      <c r="H1238" s="46"/>
      <c r="I1238" s="46"/>
      <c r="J1238" s="46"/>
      <c r="K1238" s="46"/>
      <c r="L1238" s="45"/>
      <c r="M1238" s="46"/>
      <c r="N1238" s="116"/>
      <c r="O1238" s="46"/>
      <c r="P1238" s="116"/>
      <c r="Q1238" s="46"/>
      <c r="R1238" s="116"/>
      <c r="S1238" s="46"/>
      <c r="T1238" s="46"/>
      <c r="U1238" s="46"/>
      <c r="V1238" s="48"/>
      <c r="W1238" s="48"/>
    </row>
    <row r="1239" spans="1:23" s="125" customFormat="1" ht="24.75" hidden="1" customHeight="1">
      <c r="A1239" s="82">
        <v>21</v>
      </c>
      <c r="B1239" s="133" t="s">
        <v>604</v>
      </c>
      <c r="C1239" s="40">
        <f t="shared" ref="C1239:C1246" si="131">ROUND(SUM(E1239+F1239+G1239+H1239+I1239+J1239+K1239+M1239+O1239+Q1239+S1239+U1239+W1239),2)</f>
        <v>53768.42</v>
      </c>
      <c r="D1239" s="119" t="s">
        <v>1434</v>
      </c>
      <c r="E1239" s="120">
        <v>0</v>
      </c>
      <c r="F1239" s="120">
        <v>0</v>
      </c>
      <c r="G1239" s="120">
        <v>0</v>
      </c>
      <c r="H1239" s="120">
        <v>0</v>
      </c>
      <c r="I1239" s="120">
        <v>0</v>
      </c>
      <c r="J1239" s="120">
        <v>0</v>
      </c>
      <c r="K1239" s="120">
        <v>0</v>
      </c>
      <c r="L1239" s="73">
        <v>0</v>
      </c>
      <c r="M1239" s="120">
        <v>0</v>
      </c>
      <c r="N1239" s="120">
        <v>0</v>
      </c>
      <c r="O1239" s="120">
        <v>0</v>
      </c>
      <c r="P1239" s="120">
        <v>0</v>
      </c>
      <c r="Q1239" s="120">
        <v>0</v>
      </c>
      <c r="R1239" s="120">
        <v>0</v>
      </c>
      <c r="S1239" s="120">
        <v>0</v>
      </c>
      <c r="T1239" s="120">
        <v>0</v>
      </c>
      <c r="U1239" s="120">
        <v>0</v>
      </c>
      <c r="V1239" s="120">
        <v>107</v>
      </c>
      <c r="W1239" s="120">
        <v>53768.42</v>
      </c>
    </row>
    <row r="1240" spans="1:23" s="125" customFormat="1" ht="24.75" hidden="1" customHeight="1">
      <c r="A1240" s="82">
        <v>22</v>
      </c>
      <c r="B1240" s="133" t="s">
        <v>606</v>
      </c>
      <c r="C1240" s="40">
        <f t="shared" si="131"/>
        <v>3393453.8</v>
      </c>
      <c r="D1240" s="119" t="s">
        <v>1434</v>
      </c>
      <c r="E1240" s="120">
        <v>0</v>
      </c>
      <c r="F1240" s="120">
        <v>641448.34</v>
      </c>
      <c r="G1240" s="120">
        <v>1997311.02</v>
      </c>
      <c r="H1240" s="120">
        <v>0</v>
      </c>
      <c r="I1240" s="120">
        <v>209173.19</v>
      </c>
      <c r="J1240" s="120">
        <v>545521.25</v>
      </c>
      <c r="K1240" s="120">
        <v>0</v>
      </c>
      <c r="L1240" s="73">
        <v>0</v>
      </c>
      <c r="M1240" s="120">
        <v>0</v>
      </c>
      <c r="N1240" s="120">
        <v>0</v>
      </c>
      <c r="O1240" s="120">
        <v>0</v>
      </c>
      <c r="P1240" s="120">
        <v>0</v>
      </c>
      <c r="Q1240" s="120">
        <v>0</v>
      </c>
      <c r="R1240" s="120">
        <v>0</v>
      </c>
      <c r="S1240" s="120">
        <v>0</v>
      </c>
      <c r="T1240" s="120">
        <v>0</v>
      </c>
      <c r="U1240" s="120">
        <v>0</v>
      </c>
      <c r="V1240" s="120">
        <v>0</v>
      </c>
      <c r="W1240" s="120">
        <v>0</v>
      </c>
    </row>
    <row r="1241" spans="1:23" s="125" customFormat="1" ht="24.75" hidden="1" customHeight="1">
      <c r="A1241" s="82">
        <v>23</v>
      </c>
      <c r="B1241" s="133" t="s">
        <v>607</v>
      </c>
      <c r="C1241" s="40">
        <f t="shared" si="131"/>
        <v>3433735.16</v>
      </c>
      <c r="D1241" s="119" t="s">
        <v>1434</v>
      </c>
      <c r="E1241" s="120">
        <v>0</v>
      </c>
      <c r="F1241" s="120">
        <v>508683.39</v>
      </c>
      <c r="G1241" s="120">
        <v>2164209.84</v>
      </c>
      <c r="H1241" s="120">
        <v>0</v>
      </c>
      <c r="I1241" s="120">
        <v>227936.47</v>
      </c>
      <c r="J1241" s="120">
        <v>532905.46</v>
      </c>
      <c r="K1241" s="120">
        <v>0</v>
      </c>
      <c r="L1241" s="73">
        <v>0</v>
      </c>
      <c r="M1241" s="120">
        <v>0</v>
      </c>
      <c r="N1241" s="120">
        <v>0</v>
      </c>
      <c r="O1241" s="120">
        <v>0</v>
      </c>
      <c r="P1241" s="120">
        <v>0</v>
      </c>
      <c r="Q1241" s="120">
        <v>0</v>
      </c>
      <c r="R1241" s="120">
        <v>0</v>
      </c>
      <c r="S1241" s="120">
        <v>0</v>
      </c>
      <c r="T1241" s="120">
        <v>0</v>
      </c>
      <c r="U1241" s="120">
        <v>0</v>
      </c>
      <c r="V1241" s="120">
        <v>0</v>
      </c>
      <c r="W1241" s="120">
        <v>0</v>
      </c>
    </row>
    <row r="1242" spans="1:23" s="32" customFormat="1" ht="24.75" hidden="1" customHeight="1">
      <c r="A1242" s="82">
        <v>24</v>
      </c>
      <c r="B1242" s="7" t="s">
        <v>608</v>
      </c>
      <c r="C1242" s="40">
        <f t="shared" si="131"/>
        <v>3087732.82</v>
      </c>
      <c r="D1242" s="119" t="s">
        <v>1434</v>
      </c>
      <c r="E1242" s="46">
        <v>90773.62</v>
      </c>
      <c r="F1242" s="46">
        <v>0</v>
      </c>
      <c r="G1242" s="46">
        <v>0</v>
      </c>
      <c r="H1242" s="46">
        <v>0</v>
      </c>
      <c r="I1242" s="46">
        <v>0</v>
      </c>
      <c r="J1242" s="46">
        <v>0</v>
      </c>
      <c r="K1242" s="46">
        <v>0</v>
      </c>
      <c r="L1242" s="8">
        <v>0</v>
      </c>
      <c r="M1242" s="46">
        <v>0</v>
      </c>
      <c r="N1242" s="46">
        <v>682.1</v>
      </c>
      <c r="O1242" s="46">
        <v>2996959.2</v>
      </c>
      <c r="P1242" s="46">
        <v>0</v>
      </c>
      <c r="Q1242" s="46">
        <v>0</v>
      </c>
      <c r="R1242" s="46">
        <v>0</v>
      </c>
      <c r="S1242" s="46">
        <v>0</v>
      </c>
      <c r="T1242" s="46">
        <v>0</v>
      </c>
      <c r="U1242" s="46">
        <v>0</v>
      </c>
      <c r="V1242" s="46">
        <v>0</v>
      </c>
      <c r="W1242" s="48">
        <v>0</v>
      </c>
    </row>
    <row r="1243" spans="1:23" s="32" customFormat="1" ht="24.75" hidden="1" customHeight="1">
      <c r="A1243" s="82">
        <v>25</v>
      </c>
      <c r="B1243" s="7" t="s">
        <v>609</v>
      </c>
      <c r="C1243" s="40">
        <f t="shared" si="131"/>
        <v>995964.63</v>
      </c>
      <c r="D1243" s="119" t="s">
        <v>1434</v>
      </c>
      <c r="E1243" s="46">
        <v>24827.43</v>
      </c>
      <c r="F1243" s="46">
        <v>0</v>
      </c>
      <c r="G1243" s="46">
        <v>971137.2</v>
      </c>
      <c r="H1243" s="46">
        <v>0</v>
      </c>
      <c r="I1243" s="46">
        <v>0</v>
      </c>
      <c r="J1243" s="46">
        <v>0</v>
      </c>
      <c r="K1243" s="46">
        <v>0</v>
      </c>
      <c r="L1243" s="8">
        <v>0</v>
      </c>
      <c r="M1243" s="46">
        <v>0</v>
      </c>
      <c r="N1243" s="46">
        <v>0</v>
      </c>
      <c r="O1243" s="46">
        <v>0</v>
      </c>
      <c r="P1243" s="46">
        <v>0</v>
      </c>
      <c r="Q1243" s="46">
        <v>0</v>
      </c>
      <c r="R1243" s="46">
        <v>0</v>
      </c>
      <c r="S1243" s="46">
        <v>0</v>
      </c>
      <c r="T1243" s="46">
        <v>0</v>
      </c>
      <c r="U1243" s="46">
        <v>0</v>
      </c>
      <c r="V1243" s="46">
        <v>0</v>
      </c>
      <c r="W1243" s="48">
        <v>0</v>
      </c>
    </row>
    <row r="1244" spans="1:23" s="32" customFormat="1" ht="24.75" hidden="1" customHeight="1">
      <c r="A1244" s="82">
        <v>26</v>
      </c>
      <c r="B1244" s="7" t="s">
        <v>610</v>
      </c>
      <c r="C1244" s="40">
        <f t="shared" si="131"/>
        <v>2528777.94</v>
      </c>
      <c r="D1244" s="119" t="s">
        <v>1434</v>
      </c>
      <c r="E1244" s="46">
        <v>87685.14</v>
      </c>
      <c r="F1244" s="46">
        <v>249528</v>
      </c>
      <c r="G1244" s="46">
        <v>0</v>
      </c>
      <c r="H1244" s="46">
        <v>0</v>
      </c>
      <c r="I1244" s="46">
        <v>0</v>
      </c>
      <c r="J1244" s="46">
        <v>182593.2</v>
      </c>
      <c r="K1244" s="46">
        <v>0</v>
      </c>
      <c r="L1244" s="8">
        <v>0</v>
      </c>
      <c r="M1244" s="46">
        <v>0</v>
      </c>
      <c r="N1244" s="46">
        <v>562.9</v>
      </c>
      <c r="O1244" s="46">
        <v>1623680.4</v>
      </c>
      <c r="P1244" s="46">
        <v>281</v>
      </c>
      <c r="Q1244" s="46">
        <v>385291.2</v>
      </c>
      <c r="R1244" s="46">
        <v>0</v>
      </c>
      <c r="S1244" s="46">
        <v>0</v>
      </c>
      <c r="T1244" s="46">
        <v>0</v>
      </c>
      <c r="U1244" s="46">
        <v>0</v>
      </c>
      <c r="V1244" s="46">
        <v>0</v>
      </c>
      <c r="W1244" s="48">
        <v>0</v>
      </c>
    </row>
    <row r="1245" spans="1:23" s="32" customFormat="1" ht="24.75" hidden="1" customHeight="1">
      <c r="A1245" s="82">
        <v>27</v>
      </c>
      <c r="B1245" s="7" t="s">
        <v>1171</v>
      </c>
      <c r="C1245" s="40">
        <f t="shared" si="131"/>
        <v>662064.65</v>
      </c>
      <c r="D1245" s="119" t="s">
        <v>1434</v>
      </c>
      <c r="E1245" s="46">
        <v>0</v>
      </c>
      <c r="F1245" s="46">
        <v>0</v>
      </c>
      <c r="G1245" s="46">
        <v>0</v>
      </c>
      <c r="H1245" s="46">
        <v>0</v>
      </c>
      <c r="I1245" s="46">
        <v>0</v>
      </c>
      <c r="J1245" s="104">
        <v>0</v>
      </c>
      <c r="K1245" s="46">
        <v>0</v>
      </c>
      <c r="L1245" s="8">
        <v>0</v>
      </c>
      <c r="M1245" s="46">
        <v>0</v>
      </c>
      <c r="N1245" s="46">
        <v>0</v>
      </c>
      <c r="O1245" s="46">
        <v>0</v>
      </c>
      <c r="P1245" s="46">
        <v>286</v>
      </c>
      <c r="Q1245" s="46">
        <v>515031</v>
      </c>
      <c r="R1245" s="46">
        <v>0</v>
      </c>
      <c r="S1245" s="46">
        <v>0</v>
      </c>
      <c r="T1245" s="46">
        <v>0</v>
      </c>
      <c r="U1245" s="46">
        <v>0</v>
      </c>
      <c r="V1245" s="46">
        <v>286</v>
      </c>
      <c r="W1245" s="48">
        <v>147033.65</v>
      </c>
    </row>
    <row r="1246" spans="1:23" s="32" customFormat="1" ht="24.75" hidden="1" customHeight="1">
      <c r="A1246" s="82">
        <v>28</v>
      </c>
      <c r="B1246" s="7" t="s">
        <v>611</v>
      </c>
      <c r="C1246" s="40">
        <f t="shared" si="131"/>
        <v>3097872.24</v>
      </c>
      <c r="D1246" s="119" t="s">
        <v>1434</v>
      </c>
      <c r="E1246" s="46">
        <v>156085.44</v>
      </c>
      <c r="F1246" s="46">
        <v>264765.59999999998</v>
      </c>
      <c r="G1246" s="46">
        <v>0</v>
      </c>
      <c r="H1246" s="46">
        <v>0</v>
      </c>
      <c r="I1246" s="126">
        <v>0</v>
      </c>
      <c r="J1246" s="48">
        <v>375030</v>
      </c>
      <c r="K1246" s="46">
        <v>0</v>
      </c>
      <c r="L1246" s="8">
        <v>0</v>
      </c>
      <c r="M1246" s="46">
        <v>0</v>
      </c>
      <c r="N1246" s="46">
        <v>620.19000000000005</v>
      </c>
      <c r="O1246" s="46">
        <v>1915756.8</v>
      </c>
      <c r="P1246" s="46">
        <v>620.19000000000005</v>
      </c>
      <c r="Q1246" s="46">
        <v>386234.4</v>
      </c>
      <c r="R1246" s="46">
        <v>0</v>
      </c>
      <c r="S1246" s="46">
        <v>0</v>
      </c>
      <c r="T1246" s="46">
        <v>0</v>
      </c>
      <c r="U1246" s="46">
        <v>0</v>
      </c>
      <c r="V1246" s="46">
        <v>0</v>
      </c>
      <c r="W1246" s="48">
        <v>0</v>
      </c>
    </row>
    <row r="1247" spans="1:23" s="35" customFormat="1" ht="24.75" hidden="1" customHeight="1">
      <c r="A1247" s="141" t="s">
        <v>22</v>
      </c>
      <c r="B1247" s="142"/>
      <c r="C1247" s="44">
        <f>ROUND(SUM(D1247+E1247+F1247+G1247+H1247+I1247+J1247+K1247+M1247+O1247+Q1247+S1247+U1247+W1247),2)</f>
        <v>17253369.66</v>
      </c>
      <c r="D1247" s="77">
        <f>ROUND(SUM(D1239:D1246),2)</f>
        <v>0</v>
      </c>
      <c r="E1247" s="77">
        <f t="shared" ref="E1247:W1247" si="132">ROUND(SUM(E1239:E1246),2)</f>
        <v>359371.63</v>
      </c>
      <c r="F1247" s="77">
        <f t="shared" si="132"/>
        <v>1664425.33</v>
      </c>
      <c r="G1247" s="77">
        <f t="shared" si="132"/>
        <v>5132658.0599999996</v>
      </c>
      <c r="H1247" s="77">
        <f t="shared" si="132"/>
        <v>0</v>
      </c>
      <c r="I1247" s="77">
        <f t="shared" si="132"/>
        <v>437109.66</v>
      </c>
      <c r="J1247" s="127">
        <f t="shared" si="132"/>
        <v>1636049.91</v>
      </c>
      <c r="K1247" s="77">
        <f t="shared" si="132"/>
        <v>0</v>
      </c>
      <c r="L1247" s="77">
        <f t="shared" si="132"/>
        <v>0</v>
      </c>
      <c r="M1247" s="77">
        <f t="shared" si="132"/>
        <v>0</v>
      </c>
      <c r="N1247" s="77">
        <f t="shared" si="132"/>
        <v>1865.19</v>
      </c>
      <c r="O1247" s="77">
        <f t="shared" si="132"/>
        <v>6536396.4000000004</v>
      </c>
      <c r="P1247" s="77">
        <f t="shared" si="132"/>
        <v>1187.19</v>
      </c>
      <c r="Q1247" s="77">
        <f t="shared" si="132"/>
        <v>1286556.6000000001</v>
      </c>
      <c r="R1247" s="77">
        <f t="shared" si="132"/>
        <v>0</v>
      </c>
      <c r="S1247" s="77">
        <f t="shared" si="132"/>
        <v>0</v>
      </c>
      <c r="T1247" s="77">
        <f t="shared" si="132"/>
        <v>0</v>
      </c>
      <c r="U1247" s="77">
        <f t="shared" si="132"/>
        <v>0</v>
      </c>
      <c r="V1247" s="77">
        <f t="shared" si="132"/>
        <v>393</v>
      </c>
      <c r="W1247" s="77">
        <f t="shared" si="132"/>
        <v>200802.07</v>
      </c>
    </row>
    <row r="1248" spans="1:23" s="22" customFormat="1" ht="24.75" hidden="1" customHeight="1">
      <c r="A1248" s="138" t="s">
        <v>29</v>
      </c>
      <c r="B1248" s="139"/>
      <c r="C1248" s="140"/>
      <c r="D1248" s="75"/>
      <c r="E1248" s="46"/>
      <c r="F1248" s="46"/>
      <c r="G1248" s="46"/>
      <c r="H1248" s="46"/>
      <c r="I1248" s="46"/>
      <c r="J1248" s="46"/>
      <c r="K1248" s="46"/>
      <c r="L1248" s="45"/>
      <c r="M1248" s="46"/>
      <c r="N1248" s="48"/>
      <c r="O1248" s="46"/>
      <c r="P1248" s="48"/>
      <c r="Q1248" s="46"/>
      <c r="R1248" s="48"/>
      <c r="S1248" s="46"/>
      <c r="T1248" s="46"/>
      <c r="U1248" s="46"/>
      <c r="V1248" s="48"/>
      <c r="W1248" s="48"/>
    </row>
    <row r="1249" spans="1:23" s="24" customFormat="1" ht="24.75" hidden="1" customHeight="1">
      <c r="A1249" s="61">
        <v>29</v>
      </c>
      <c r="B1249" s="7" t="s">
        <v>1220</v>
      </c>
      <c r="C1249" s="40">
        <f t="shared" ref="C1249:C1290" si="133">ROUND(SUM(D1249+E1249+F1249+G1249+H1249+I1249+J1249+K1249+M1249+O1249+Q1249+S1249+U1249+W1249),2)</f>
        <v>8910682.3800000008</v>
      </c>
      <c r="D1249" s="47">
        <f t="shared" ref="D1249:D1269" si="134">ROUND((F1249+G1249+H1249+I1249+J1249+K1249+M1249+O1249+Q1249+S1249+U1249+W1249)*0.0214,2)</f>
        <v>183118.44</v>
      </c>
      <c r="E1249" s="46">
        <v>170627.26</v>
      </c>
      <c r="F1249" s="46">
        <v>0</v>
      </c>
      <c r="G1249" s="46">
        <v>0</v>
      </c>
      <c r="H1249" s="46">
        <v>0</v>
      </c>
      <c r="I1249" s="46">
        <v>0</v>
      </c>
      <c r="J1249" s="46">
        <v>0</v>
      </c>
      <c r="K1249" s="46">
        <v>0</v>
      </c>
      <c r="L1249" s="81">
        <v>3</v>
      </c>
      <c r="M1249" s="46">
        <v>8556936.6799999997</v>
      </c>
      <c r="N1249" s="50">
        <v>0</v>
      </c>
      <c r="O1249" s="46">
        <v>0</v>
      </c>
      <c r="P1249" s="50">
        <v>0</v>
      </c>
      <c r="Q1249" s="46">
        <v>0</v>
      </c>
      <c r="R1249" s="50">
        <v>0</v>
      </c>
      <c r="S1249" s="46">
        <v>0</v>
      </c>
      <c r="T1249" s="46">
        <v>0</v>
      </c>
      <c r="U1249" s="46">
        <v>0</v>
      </c>
      <c r="V1249" s="50">
        <v>0</v>
      </c>
      <c r="W1249" s="48">
        <v>0</v>
      </c>
    </row>
    <row r="1250" spans="1:23" s="23" customFormat="1" ht="24.75" hidden="1" customHeight="1">
      <c r="A1250" s="61">
        <v>30</v>
      </c>
      <c r="B1250" s="7" t="s">
        <v>593</v>
      </c>
      <c r="C1250" s="40">
        <f t="shared" si="133"/>
        <v>10022465.220000001</v>
      </c>
      <c r="D1250" s="47">
        <f t="shared" si="134"/>
        <v>204325.08</v>
      </c>
      <c r="E1250" s="46">
        <v>270239.34000000003</v>
      </c>
      <c r="F1250" s="46">
        <v>1345526.4</v>
      </c>
      <c r="G1250" s="46">
        <v>4238026.8</v>
      </c>
      <c r="H1250" s="46">
        <v>1735573.2</v>
      </c>
      <c r="I1250" s="46">
        <v>691324.8</v>
      </c>
      <c r="J1250" s="46">
        <v>1537449.6</v>
      </c>
      <c r="K1250" s="46">
        <v>0</v>
      </c>
      <c r="L1250" s="81">
        <v>0</v>
      </c>
      <c r="M1250" s="46">
        <v>0</v>
      </c>
      <c r="N1250" s="50">
        <v>0</v>
      </c>
      <c r="O1250" s="46">
        <v>0</v>
      </c>
      <c r="P1250" s="50">
        <v>0</v>
      </c>
      <c r="Q1250" s="46">
        <v>0</v>
      </c>
      <c r="R1250" s="50">
        <v>0</v>
      </c>
      <c r="S1250" s="46">
        <v>0</v>
      </c>
      <c r="T1250" s="46">
        <v>0</v>
      </c>
      <c r="U1250" s="46">
        <v>0</v>
      </c>
      <c r="V1250" s="50">
        <v>0</v>
      </c>
      <c r="W1250" s="48">
        <v>0</v>
      </c>
    </row>
    <row r="1251" spans="1:23" s="23" customFormat="1" ht="24.75" hidden="1" customHeight="1">
      <c r="A1251" s="61">
        <v>31</v>
      </c>
      <c r="B1251" s="7" t="s">
        <v>595</v>
      </c>
      <c r="C1251" s="40">
        <f t="shared" si="133"/>
        <v>5458972.0899999999</v>
      </c>
      <c r="D1251" s="47">
        <f t="shared" si="134"/>
        <v>106519.9</v>
      </c>
      <c r="E1251" s="46">
        <v>374886.99</v>
      </c>
      <c r="F1251" s="46">
        <v>653406</v>
      </c>
      <c r="G1251" s="46">
        <v>1760809.2</v>
      </c>
      <c r="H1251" s="46">
        <v>841582.8</v>
      </c>
      <c r="I1251" s="46">
        <v>278001.59999999998</v>
      </c>
      <c r="J1251" s="46">
        <v>630492</v>
      </c>
      <c r="K1251" s="46">
        <v>0</v>
      </c>
      <c r="L1251" s="81">
        <v>0</v>
      </c>
      <c r="M1251" s="46">
        <v>0</v>
      </c>
      <c r="N1251" s="50">
        <v>0</v>
      </c>
      <c r="O1251" s="46">
        <v>0</v>
      </c>
      <c r="P1251" s="50">
        <v>325</v>
      </c>
      <c r="Q1251" s="46">
        <v>813273.59999999998</v>
      </c>
      <c r="R1251" s="50">
        <v>0</v>
      </c>
      <c r="S1251" s="46">
        <v>0</v>
      </c>
      <c r="T1251" s="46">
        <v>0</v>
      </c>
      <c r="U1251" s="46">
        <v>0</v>
      </c>
      <c r="V1251" s="50">
        <v>0</v>
      </c>
      <c r="W1251" s="48">
        <v>0</v>
      </c>
    </row>
    <row r="1252" spans="1:23" s="24" customFormat="1" ht="24.75" hidden="1" customHeight="1">
      <c r="A1252" s="61">
        <v>32</v>
      </c>
      <c r="B1252" s="7" t="s">
        <v>594</v>
      </c>
      <c r="C1252" s="40">
        <f t="shared" si="133"/>
        <v>11355599.279999999</v>
      </c>
      <c r="D1252" s="47">
        <f t="shared" si="134"/>
        <v>233890.26</v>
      </c>
      <c r="E1252" s="46">
        <v>192257.82</v>
      </c>
      <c r="F1252" s="46">
        <v>0</v>
      </c>
      <c r="G1252" s="46">
        <v>0</v>
      </c>
      <c r="H1252" s="46">
        <v>0</v>
      </c>
      <c r="I1252" s="46">
        <v>0</v>
      </c>
      <c r="J1252" s="46">
        <v>0</v>
      </c>
      <c r="K1252" s="46">
        <v>0</v>
      </c>
      <c r="L1252" s="81">
        <v>0</v>
      </c>
      <c r="M1252" s="46">
        <v>0</v>
      </c>
      <c r="N1252" s="50">
        <v>0</v>
      </c>
      <c r="O1252" s="46">
        <v>0</v>
      </c>
      <c r="P1252" s="50">
        <v>0</v>
      </c>
      <c r="Q1252" s="46">
        <v>0</v>
      </c>
      <c r="R1252" s="50">
        <v>0</v>
      </c>
      <c r="S1252" s="46">
        <v>0</v>
      </c>
      <c r="T1252" s="46">
        <v>2697</v>
      </c>
      <c r="U1252" s="46">
        <v>10929451.199999999</v>
      </c>
      <c r="V1252" s="50">
        <v>0</v>
      </c>
      <c r="W1252" s="48">
        <v>0</v>
      </c>
    </row>
    <row r="1253" spans="1:23" s="24" customFormat="1" ht="24.75" hidden="1" customHeight="1">
      <c r="A1253" s="61">
        <v>33</v>
      </c>
      <c r="B1253" s="7" t="s">
        <v>587</v>
      </c>
      <c r="C1253" s="40">
        <f t="shared" si="133"/>
        <v>24179426.93</v>
      </c>
      <c r="D1253" s="47">
        <f t="shared" si="134"/>
        <v>506598.53</v>
      </c>
      <c r="E1253" s="46">
        <v>0</v>
      </c>
      <c r="F1253" s="46">
        <v>2645491.2000000002</v>
      </c>
      <c r="G1253" s="46">
        <v>10419739.199999999</v>
      </c>
      <c r="H1253" s="46">
        <v>3559639.2</v>
      </c>
      <c r="I1253" s="46">
        <v>1182930</v>
      </c>
      <c r="J1253" s="46">
        <v>2860417.2</v>
      </c>
      <c r="K1253" s="46">
        <v>0</v>
      </c>
      <c r="L1253" s="81">
        <v>0</v>
      </c>
      <c r="M1253" s="46">
        <v>0</v>
      </c>
      <c r="N1253" s="50">
        <v>0</v>
      </c>
      <c r="O1253" s="46">
        <v>0</v>
      </c>
      <c r="P1253" s="50">
        <v>1458</v>
      </c>
      <c r="Q1253" s="46">
        <v>3004611.6</v>
      </c>
      <c r="R1253" s="50">
        <v>0</v>
      </c>
      <c r="S1253" s="46">
        <v>0</v>
      </c>
      <c r="T1253" s="46">
        <v>0</v>
      </c>
      <c r="U1253" s="46">
        <v>0</v>
      </c>
      <c r="V1253" s="50">
        <v>0</v>
      </c>
      <c r="W1253" s="48">
        <v>0</v>
      </c>
    </row>
    <row r="1254" spans="1:23" s="24" customFormat="1" ht="24.75" hidden="1" customHeight="1">
      <c r="A1254" s="61">
        <v>34</v>
      </c>
      <c r="B1254" s="7" t="s">
        <v>573</v>
      </c>
      <c r="C1254" s="40">
        <f t="shared" si="133"/>
        <v>5608016.7199999997</v>
      </c>
      <c r="D1254" s="47">
        <f t="shared" si="134"/>
        <v>117497.12</v>
      </c>
      <c r="E1254" s="46">
        <v>0</v>
      </c>
      <c r="F1254" s="46">
        <v>0</v>
      </c>
      <c r="G1254" s="46">
        <v>0</v>
      </c>
      <c r="H1254" s="46">
        <v>0</v>
      </c>
      <c r="I1254" s="46">
        <v>0</v>
      </c>
      <c r="J1254" s="46">
        <v>0</v>
      </c>
      <c r="K1254" s="46">
        <v>0</v>
      </c>
      <c r="L1254" s="46">
        <v>0</v>
      </c>
      <c r="M1254" s="46">
        <v>0</v>
      </c>
      <c r="N1254" s="50">
        <v>983.4</v>
      </c>
      <c r="O1254" s="46">
        <v>5490519.5999999996</v>
      </c>
      <c r="P1254" s="50">
        <v>0</v>
      </c>
      <c r="Q1254" s="46">
        <v>0</v>
      </c>
      <c r="R1254" s="46">
        <v>0</v>
      </c>
      <c r="S1254" s="46">
        <v>0</v>
      </c>
      <c r="T1254" s="46">
        <v>0</v>
      </c>
      <c r="U1254" s="46">
        <v>0</v>
      </c>
      <c r="V1254" s="46">
        <v>0</v>
      </c>
      <c r="W1254" s="46">
        <v>0</v>
      </c>
    </row>
    <row r="1255" spans="1:23" s="24" customFormat="1" ht="24.75" hidden="1" customHeight="1">
      <c r="A1255" s="61">
        <v>35</v>
      </c>
      <c r="B1255" s="7" t="s">
        <v>596</v>
      </c>
      <c r="C1255" s="40">
        <f t="shared" si="133"/>
        <v>8791406.7300000004</v>
      </c>
      <c r="D1255" s="47">
        <f t="shared" si="134"/>
        <v>183118.44</v>
      </c>
      <c r="E1255" s="46">
        <v>51351.61</v>
      </c>
      <c r="F1255" s="46">
        <v>0</v>
      </c>
      <c r="G1255" s="46">
        <v>0</v>
      </c>
      <c r="H1255" s="46">
        <v>0</v>
      </c>
      <c r="I1255" s="46">
        <v>0</v>
      </c>
      <c r="J1255" s="46">
        <v>0</v>
      </c>
      <c r="K1255" s="46">
        <v>0</v>
      </c>
      <c r="L1255" s="81">
        <v>3</v>
      </c>
      <c r="M1255" s="46">
        <v>8556936.6799999997</v>
      </c>
      <c r="N1255" s="50">
        <v>0</v>
      </c>
      <c r="O1255" s="46">
        <v>0</v>
      </c>
      <c r="P1255" s="50">
        <v>0</v>
      </c>
      <c r="Q1255" s="46">
        <v>0</v>
      </c>
      <c r="R1255" s="50">
        <v>0</v>
      </c>
      <c r="S1255" s="46">
        <v>0</v>
      </c>
      <c r="T1255" s="46">
        <v>0</v>
      </c>
      <c r="U1255" s="46">
        <v>0</v>
      </c>
      <c r="V1255" s="50">
        <v>0</v>
      </c>
      <c r="W1255" s="48">
        <v>0</v>
      </c>
    </row>
    <row r="1256" spans="1:23" s="24" customFormat="1" ht="24.75" hidden="1" customHeight="1">
      <c r="A1256" s="61">
        <v>36</v>
      </c>
      <c r="B1256" s="7" t="s">
        <v>588</v>
      </c>
      <c r="C1256" s="40">
        <f t="shared" si="133"/>
        <v>11740858.58</v>
      </c>
      <c r="D1256" s="47">
        <f t="shared" si="134"/>
        <v>245990.18</v>
      </c>
      <c r="E1256" s="46">
        <v>0</v>
      </c>
      <c r="F1256" s="46">
        <v>1491607.2</v>
      </c>
      <c r="G1256" s="46">
        <v>4232367.5999999996</v>
      </c>
      <c r="H1256" s="46">
        <v>1737844.8</v>
      </c>
      <c r="I1256" s="46">
        <v>737751.6</v>
      </c>
      <c r="J1256" s="46">
        <v>1040395.2</v>
      </c>
      <c r="K1256" s="46">
        <v>0</v>
      </c>
      <c r="L1256" s="46">
        <v>0</v>
      </c>
      <c r="M1256" s="46">
        <v>0</v>
      </c>
      <c r="N1256" s="46">
        <v>0</v>
      </c>
      <c r="O1256" s="46">
        <v>0</v>
      </c>
      <c r="P1256" s="50">
        <v>995.52</v>
      </c>
      <c r="Q1256" s="46">
        <v>2254902</v>
      </c>
      <c r="R1256" s="50">
        <v>0</v>
      </c>
      <c r="S1256" s="50">
        <v>0</v>
      </c>
      <c r="T1256" s="50">
        <v>0</v>
      </c>
      <c r="U1256" s="50">
        <v>0</v>
      </c>
      <c r="V1256" s="50">
        <v>0</v>
      </c>
      <c r="W1256" s="50">
        <v>0</v>
      </c>
    </row>
    <row r="1257" spans="1:23" s="24" customFormat="1" ht="24.75" hidden="1" customHeight="1">
      <c r="A1257" s="61">
        <v>37</v>
      </c>
      <c r="B1257" s="7" t="s">
        <v>574</v>
      </c>
      <c r="C1257" s="40">
        <f t="shared" si="133"/>
        <v>2668677.91</v>
      </c>
      <c r="D1257" s="47">
        <f t="shared" si="134"/>
        <v>55913.17</v>
      </c>
      <c r="E1257" s="46">
        <v>0</v>
      </c>
      <c r="F1257" s="46">
        <v>2612764.7400000002</v>
      </c>
      <c r="G1257" s="46">
        <v>0</v>
      </c>
      <c r="H1257" s="46">
        <v>0</v>
      </c>
      <c r="I1257" s="46">
        <v>0</v>
      </c>
      <c r="J1257" s="46">
        <v>0</v>
      </c>
      <c r="K1257" s="46">
        <v>0</v>
      </c>
      <c r="L1257" s="46">
        <v>0</v>
      </c>
      <c r="M1257" s="46">
        <v>0</v>
      </c>
      <c r="N1257" s="46">
        <v>0</v>
      </c>
      <c r="O1257" s="46">
        <v>0</v>
      </c>
      <c r="P1257" s="50">
        <v>0</v>
      </c>
      <c r="Q1257" s="46">
        <v>0</v>
      </c>
      <c r="R1257" s="50">
        <v>0</v>
      </c>
      <c r="S1257" s="50">
        <v>0</v>
      </c>
      <c r="T1257" s="50">
        <v>0</v>
      </c>
      <c r="U1257" s="50">
        <v>0</v>
      </c>
      <c r="V1257" s="50">
        <v>0</v>
      </c>
      <c r="W1257" s="50">
        <v>0</v>
      </c>
    </row>
    <row r="1258" spans="1:23" s="24" customFormat="1" ht="24.75" hidden="1" customHeight="1">
      <c r="A1258" s="61">
        <v>38</v>
      </c>
      <c r="B1258" s="7" t="s">
        <v>597</v>
      </c>
      <c r="C1258" s="40">
        <f t="shared" si="133"/>
        <v>6739787.6900000004</v>
      </c>
      <c r="D1258" s="47">
        <f t="shared" si="134"/>
        <v>138715.14000000001</v>
      </c>
      <c r="E1258" s="46">
        <v>119056.55</v>
      </c>
      <c r="F1258" s="46">
        <v>0</v>
      </c>
      <c r="G1258" s="46">
        <v>0</v>
      </c>
      <c r="H1258" s="46">
        <v>0</v>
      </c>
      <c r="I1258" s="46">
        <v>0</v>
      </c>
      <c r="J1258" s="46">
        <v>0</v>
      </c>
      <c r="K1258" s="46">
        <v>0</v>
      </c>
      <c r="L1258" s="81">
        <v>0</v>
      </c>
      <c r="M1258" s="46">
        <v>0</v>
      </c>
      <c r="N1258" s="50">
        <v>989.7</v>
      </c>
      <c r="O1258" s="46">
        <v>5545297.2000000002</v>
      </c>
      <c r="P1258" s="50">
        <v>755.78</v>
      </c>
      <c r="Q1258" s="46">
        <v>936718.8</v>
      </c>
      <c r="R1258" s="50">
        <v>0</v>
      </c>
      <c r="S1258" s="46">
        <v>0</v>
      </c>
      <c r="T1258" s="46">
        <v>0</v>
      </c>
      <c r="U1258" s="46">
        <v>0</v>
      </c>
      <c r="V1258" s="50">
        <v>0</v>
      </c>
      <c r="W1258" s="48">
        <v>0</v>
      </c>
    </row>
    <row r="1259" spans="1:23" s="24" customFormat="1" ht="24.75" hidden="1" customHeight="1">
      <c r="A1259" s="61">
        <v>39</v>
      </c>
      <c r="B1259" s="7" t="s">
        <v>598</v>
      </c>
      <c r="C1259" s="40">
        <f t="shared" si="133"/>
        <v>6486890.1799999997</v>
      </c>
      <c r="D1259" s="47">
        <f t="shared" si="134"/>
        <v>131902.85</v>
      </c>
      <c r="E1259" s="46">
        <v>191302.53</v>
      </c>
      <c r="F1259" s="46">
        <v>0</v>
      </c>
      <c r="G1259" s="46">
        <v>4303388.4000000004</v>
      </c>
      <c r="H1259" s="46">
        <v>0</v>
      </c>
      <c r="I1259" s="46">
        <v>0</v>
      </c>
      <c r="J1259" s="46">
        <v>0</v>
      </c>
      <c r="K1259" s="46">
        <v>0</v>
      </c>
      <c r="L1259" s="81">
        <v>0</v>
      </c>
      <c r="M1259" s="46">
        <v>0</v>
      </c>
      <c r="N1259" s="50">
        <v>0</v>
      </c>
      <c r="O1259" s="46">
        <v>0</v>
      </c>
      <c r="P1259" s="50">
        <v>700</v>
      </c>
      <c r="Q1259" s="46">
        <v>1860296.4</v>
      </c>
      <c r="R1259" s="50">
        <v>0</v>
      </c>
      <c r="S1259" s="46">
        <v>0</v>
      </c>
      <c r="T1259" s="46">
        <v>0</v>
      </c>
      <c r="U1259" s="46">
        <v>0</v>
      </c>
      <c r="V1259" s="50">
        <v>0</v>
      </c>
      <c r="W1259" s="48">
        <v>0</v>
      </c>
    </row>
    <row r="1260" spans="1:23" s="24" customFormat="1" ht="24.75" hidden="1" customHeight="1">
      <c r="A1260" s="61">
        <v>40</v>
      </c>
      <c r="B1260" s="7" t="s">
        <v>136</v>
      </c>
      <c r="C1260" s="40">
        <f t="shared" si="133"/>
        <v>18806425.010000002</v>
      </c>
      <c r="D1260" s="47">
        <f t="shared" si="134"/>
        <v>386266.42</v>
      </c>
      <c r="E1260" s="46">
        <v>370326.07</v>
      </c>
      <c r="F1260" s="46">
        <v>0</v>
      </c>
      <c r="G1260" s="46">
        <v>3595546.36</v>
      </c>
      <c r="H1260" s="46">
        <v>0</v>
      </c>
      <c r="I1260" s="46">
        <v>0</v>
      </c>
      <c r="J1260" s="46">
        <v>0</v>
      </c>
      <c r="K1260" s="46">
        <v>0</v>
      </c>
      <c r="L1260" s="81">
        <v>0</v>
      </c>
      <c r="M1260" s="46">
        <v>0</v>
      </c>
      <c r="N1260" s="50">
        <v>981</v>
      </c>
      <c r="O1260" s="46">
        <v>4756719.9400000004</v>
      </c>
      <c r="P1260" s="50">
        <v>0</v>
      </c>
      <c r="Q1260" s="46">
        <v>0</v>
      </c>
      <c r="R1260" s="50">
        <v>0</v>
      </c>
      <c r="S1260" s="46">
        <v>0</v>
      </c>
      <c r="T1260" s="46">
        <v>2204.65</v>
      </c>
      <c r="U1260" s="46">
        <v>9697566.2200000007</v>
      </c>
      <c r="V1260" s="50">
        <v>0</v>
      </c>
      <c r="W1260" s="48">
        <v>0</v>
      </c>
    </row>
    <row r="1261" spans="1:23" s="24" customFormat="1" ht="24.75" hidden="1" customHeight="1">
      <c r="A1261" s="61">
        <v>41</v>
      </c>
      <c r="B1261" s="7" t="s">
        <v>154</v>
      </c>
      <c r="C1261" s="40">
        <f t="shared" si="133"/>
        <v>19794866.82</v>
      </c>
      <c r="D1261" s="47">
        <f t="shared" si="134"/>
        <v>414734.82</v>
      </c>
      <c r="E1261" s="46">
        <v>0</v>
      </c>
      <c r="F1261" s="46">
        <v>1160137.2</v>
      </c>
      <c r="G1261" s="46">
        <v>5024708.4000000004</v>
      </c>
      <c r="H1261" s="46">
        <v>1465221.6</v>
      </c>
      <c r="I1261" s="46">
        <v>697407.6</v>
      </c>
      <c r="J1261" s="46">
        <v>1810340.4</v>
      </c>
      <c r="K1261" s="46">
        <v>0</v>
      </c>
      <c r="L1261" s="81">
        <v>0</v>
      </c>
      <c r="M1261" s="46">
        <v>0</v>
      </c>
      <c r="N1261" s="50">
        <v>978</v>
      </c>
      <c r="O1261" s="46">
        <v>5172692.4000000004</v>
      </c>
      <c r="P1261" s="50">
        <v>0</v>
      </c>
      <c r="Q1261" s="46">
        <v>0</v>
      </c>
      <c r="R1261" s="50">
        <v>2204.65</v>
      </c>
      <c r="S1261" s="46">
        <v>4049624.4</v>
      </c>
      <c r="T1261" s="46">
        <v>0</v>
      </c>
      <c r="U1261" s="46">
        <v>0</v>
      </c>
      <c r="V1261" s="50">
        <v>0</v>
      </c>
      <c r="W1261" s="48">
        <v>0</v>
      </c>
    </row>
    <row r="1262" spans="1:23" s="24" customFormat="1" ht="24.75" hidden="1" customHeight="1">
      <c r="A1262" s="61">
        <v>42</v>
      </c>
      <c r="B1262" s="7" t="s">
        <v>155</v>
      </c>
      <c r="C1262" s="40">
        <f t="shared" si="133"/>
        <v>29097292.98</v>
      </c>
      <c r="D1262" s="47">
        <f t="shared" si="134"/>
        <v>597626.67000000004</v>
      </c>
      <c r="E1262" s="46">
        <v>573186.26</v>
      </c>
      <c r="F1262" s="46">
        <v>2852738</v>
      </c>
      <c r="G1262" s="46">
        <v>8537912.9399999995</v>
      </c>
      <c r="H1262" s="46">
        <v>4929567.0199999996</v>
      </c>
      <c r="I1262" s="46">
        <v>2318304.9500000002</v>
      </c>
      <c r="J1262" s="46">
        <v>0</v>
      </c>
      <c r="K1262" s="46">
        <v>0</v>
      </c>
      <c r="L1262" s="81">
        <v>0</v>
      </c>
      <c r="M1262" s="46">
        <v>0</v>
      </c>
      <c r="N1262" s="50">
        <v>1636.9</v>
      </c>
      <c r="O1262" s="46">
        <v>9287957.1400000006</v>
      </c>
      <c r="P1262" s="50">
        <v>0</v>
      </c>
      <c r="Q1262" s="46">
        <v>0</v>
      </c>
      <c r="R1262" s="50">
        <v>0</v>
      </c>
      <c r="S1262" s="46">
        <v>0</v>
      </c>
      <c r="T1262" s="46">
        <v>0</v>
      </c>
      <c r="U1262" s="46">
        <v>0</v>
      </c>
      <c r="V1262" s="50">
        <v>0</v>
      </c>
      <c r="W1262" s="48">
        <v>0</v>
      </c>
    </row>
    <row r="1263" spans="1:23" s="24" customFormat="1" ht="24.75" hidden="1" customHeight="1">
      <c r="A1263" s="61">
        <v>43</v>
      </c>
      <c r="B1263" s="7" t="s">
        <v>178</v>
      </c>
      <c r="C1263" s="40">
        <f t="shared" si="133"/>
        <v>4421717.83</v>
      </c>
      <c r="D1263" s="47">
        <f t="shared" si="134"/>
        <v>90301.43</v>
      </c>
      <c r="E1263" s="46">
        <v>111723.2</v>
      </c>
      <c r="F1263" s="46">
        <v>0</v>
      </c>
      <c r="G1263" s="46">
        <v>0</v>
      </c>
      <c r="H1263" s="46">
        <v>0</v>
      </c>
      <c r="I1263" s="46">
        <v>0</v>
      </c>
      <c r="J1263" s="46">
        <v>0</v>
      </c>
      <c r="K1263" s="46">
        <v>0</v>
      </c>
      <c r="L1263" s="81">
        <v>0</v>
      </c>
      <c r="M1263" s="46">
        <v>0</v>
      </c>
      <c r="N1263" s="50">
        <v>966</v>
      </c>
      <c r="O1263" s="46">
        <v>4219693.2</v>
      </c>
      <c r="P1263" s="50">
        <v>0</v>
      </c>
      <c r="Q1263" s="46">
        <v>0</v>
      </c>
      <c r="R1263" s="50">
        <v>0</v>
      </c>
      <c r="S1263" s="46">
        <v>0</v>
      </c>
      <c r="T1263" s="46">
        <v>0</v>
      </c>
      <c r="U1263" s="46">
        <v>0</v>
      </c>
      <c r="V1263" s="50">
        <v>0</v>
      </c>
      <c r="W1263" s="48">
        <v>0</v>
      </c>
    </row>
    <row r="1264" spans="1:23" s="24" customFormat="1" ht="24.75" hidden="1" customHeight="1">
      <c r="A1264" s="61">
        <v>44</v>
      </c>
      <c r="B1264" s="7" t="s">
        <v>1227</v>
      </c>
      <c r="C1264" s="40">
        <f t="shared" si="133"/>
        <v>4100512.34</v>
      </c>
      <c r="D1264" s="47">
        <v>28301.86</v>
      </c>
      <c r="E1264" s="46">
        <v>0</v>
      </c>
      <c r="F1264" s="46">
        <v>0</v>
      </c>
      <c r="G1264" s="46">
        <v>0</v>
      </c>
      <c r="H1264" s="46">
        <v>0</v>
      </c>
      <c r="I1264" s="46">
        <v>0</v>
      </c>
      <c r="J1264" s="46">
        <v>0</v>
      </c>
      <c r="K1264" s="46">
        <v>0</v>
      </c>
      <c r="L1264" s="81">
        <v>0</v>
      </c>
      <c r="M1264" s="46">
        <v>0</v>
      </c>
      <c r="N1264" s="46">
        <v>1053</v>
      </c>
      <c r="O1264" s="46">
        <v>4072210.48</v>
      </c>
      <c r="P1264" s="46">
        <v>0</v>
      </c>
      <c r="Q1264" s="46">
        <v>0</v>
      </c>
      <c r="R1264" s="46">
        <v>0</v>
      </c>
      <c r="S1264" s="46">
        <v>0</v>
      </c>
      <c r="T1264" s="46">
        <v>0</v>
      </c>
      <c r="U1264" s="46">
        <v>0</v>
      </c>
      <c r="V1264" s="46">
        <v>0</v>
      </c>
      <c r="W1264" s="48">
        <v>0</v>
      </c>
    </row>
    <row r="1265" spans="1:23" s="24" customFormat="1" ht="24.75" hidden="1" customHeight="1">
      <c r="A1265" s="61">
        <v>45</v>
      </c>
      <c r="B1265" s="7" t="s">
        <v>120</v>
      </c>
      <c r="C1265" s="40">
        <f t="shared" si="133"/>
        <v>7452860.5800000001</v>
      </c>
      <c r="D1265" s="47">
        <f t="shared" si="134"/>
        <v>152757.4</v>
      </c>
      <c r="E1265" s="46">
        <v>161907.03</v>
      </c>
      <c r="F1265" s="46">
        <v>0</v>
      </c>
      <c r="G1265" s="46">
        <v>0</v>
      </c>
      <c r="H1265" s="46">
        <v>0</v>
      </c>
      <c r="I1265" s="46">
        <v>0</v>
      </c>
      <c r="J1265" s="46">
        <v>1211528.57</v>
      </c>
      <c r="K1265" s="46">
        <v>0</v>
      </c>
      <c r="L1265" s="81">
        <v>0</v>
      </c>
      <c r="M1265" s="46">
        <v>0</v>
      </c>
      <c r="N1265" s="50">
        <v>973.9</v>
      </c>
      <c r="O1265" s="46">
        <v>5926667.5800000001</v>
      </c>
      <c r="P1265" s="50">
        <v>0</v>
      </c>
      <c r="Q1265" s="46">
        <v>0</v>
      </c>
      <c r="R1265" s="50">
        <v>0</v>
      </c>
      <c r="S1265" s="46">
        <v>0</v>
      </c>
      <c r="T1265" s="46">
        <v>0</v>
      </c>
      <c r="U1265" s="46">
        <v>0</v>
      </c>
      <c r="V1265" s="50">
        <v>0</v>
      </c>
      <c r="W1265" s="48">
        <v>0</v>
      </c>
    </row>
    <row r="1266" spans="1:23" s="24" customFormat="1" ht="24.75" hidden="1" customHeight="1">
      <c r="A1266" s="61">
        <v>46</v>
      </c>
      <c r="B1266" s="7" t="s">
        <v>599</v>
      </c>
      <c r="C1266" s="40">
        <f t="shared" si="133"/>
        <v>11107466.300000001</v>
      </c>
      <c r="D1266" s="47">
        <f t="shared" si="134"/>
        <v>227603.72</v>
      </c>
      <c r="E1266" s="46">
        <v>244174.59</v>
      </c>
      <c r="F1266" s="46">
        <v>1220424.6599999999</v>
      </c>
      <c r="G1266" s="46">
        <v>0</v>
      </c>
      <c r="H1266" s="46">
        <v>0</v>
      </c>
      <c r="I1266" s="46">
        <v>0</v>
      </c>
      <c r="J1266" s="46">
        <v>0</v>
      </c>
      <c r="K1266" s="46">
        <v>0</v>
      </c>
      <c r="L1266" s="81">
        <v>0</v>
      </c>
      <c r="M1266" s="46">
        <v>0</v>
      </c>
      <c r="N1266" s="50">
        <v>0</v>
      </c>
      <c r="O1266" s="46">
        <v>0</v>
      </c>
      <c r="P1266" s="50">
        <v>0</v>
      </c>
      <c r="Q1266" s="46">
        <v>0</v>
      </c>
      <c r="R1266" s="50">
        <v>0</v>
      </c>
      <c r="S1266" s="46">
        <v>0</v>
      </c>
      <c r="T1266" s="50">
        <v>3096</v>
      </c>
      <c r="U1266" s="46">
        <v>9415263.3300000001</v>
      </c>
      <c r="V1266" s="50">
        <v>0</v>
      </c>
      <c r="W1266" s="48">
        <v>0</v>
      </c>
    </row>
    <row r="1267" spans="1:23" s="24" customFormat="1" ht="24.75" hidden="1" customHeight="1">
      <c r="A1267" s="61">
        <v>47</v>
      </c>
      <c r="B1267" s="7" t="s">
        <v>153</v>
      </c>
      <c r="C1267" s="40">
        <f t="shared" si="133"/>
        <v>12750682.85</v>
      </c>
      <c r="D1267" s="47">
        <f t="shared" si="134"/>
        <v>267147.65000000002</v>
      </c>
      <c r="E1267" s="46">
        <v>0</v>
      </c>
      <c r="F1267" s="46">
        <v>1534220.4</v>
      </c>
      <c r="G1267" s="46">
        <v>0</v>
      </c>
      <c r="H1267" s="46">
        <v>1312430.3999999999</v>
      </c>
      <c r="I1267" s="46">
        <v>694102.8</v>
      </c>
      <c r="J1267" s="46">
        <v>1727936.4</v>
      </c>
      <c r="K1267" s="46">
        <v>0</v>
      </c>
      <c r="L1267" s="81">
        <v>0</v>
      </c>
      <c r="M1267" s="46">
        <v>0</v>
      </c>
      <c r="N1267" s="50">
        <v>977.1</v>
      </c>
      <c r="O1267" s="46">
        <v>5201138.4000000004</v>
      </c>
      <c r="P1267" s="50">
        <v>888</v>
      </c>
      <c r="Q1267" s="46">
        <v>2013706.8</v>
      </c>
      <c r="R1267" s="50">
        <v>0</v>
      </c>
      <c r="S1267" s="50">
        <v>0</v>
      </c>
      <c r="T1267" s="50">
        <v>0</v>
      </c>
      <c r="U1267" s="50">
        <v>0</v>
      </c>
      <c r="V1267" s="50">
        <v>0</v>
      </c>
      <c r="W1267" s="50">
        <v>0</v>
      </c>
    </row>
    <row r="1268" spans="1:23" s="24" customFormat="1" ht="24.75" hidden="1" customHeight="1">
      <c r="A1268" s="61">
        <v>48</v>
      </c>
      <c r="B1268" s="7" t="s">
        <v>97</v>
      </c>
      <c r="C1268" s="40">
        <f t="shared" si="133"/>
        <v>9640038.1999999993</v>
      </c>
      <c r="D1268" s="47">
        <f t="shared" si="134"/>
        <v>194613.59</v>
      </c>
      <c r="E1268" s="46">
        <v>351331.54</v>
      </c>
      <c r="F1268" s="46">
        <v>1297331.94</v>
      </c>
      <c r="G1268" s="46">
        <v>0</v>
      </c>
      <c r="H1268" s="46">
        <v>0</v>
      </c>
      <c r="I1268" s="46">
        <v>0</v>
      </c>
      <c r="J1268" s="46">
        <v>0</v>
      </c>
      <c r="K1268" s="46">
        <v>0</v>
      </c>
      <c r="L1268" s="81">
        <v>0</v>
      </c>
      <c r="M1268" s="46">
        <v>0</v>
      </c>
      <c r="N1268" s="50">
        <v>981</v>
      </c>
      <c r="O1268" s="46">
        <v>4662585.2699999996</v>
      </c>
      <c r="P1268" s="50">
        <v>0</v>
      </c>
      <c r="Q1268" s="46">
        <v>0</v>
      </c>
      <c r="R1268" s="50">
        <v>2155</v>
      </c>
      <c r="S1268" s="46">
        <v>3134175.86</v>
      </c>
      <c r="T1268" s="46">
        <v>0</v>
      </c>
      <c r="U1268" s="46">
        <v>0</v>
      </c>
      <c r="V1268" s="50">
        <v>0</v>
      </c>
      <c r="W1268" s="48">
        <v>0</v>
      </c>
    </row>
    <row r="1269" spans="1:23" s="24" customFormat="1" ht="24.75" hidden="1" customHeight="1">
      <c r="A1269" s="61">
        <v>49</v>
      </c>
      <c r="B1269" s="7" t="s">
        <v>590</v>
      </c>
      <c r="C1269" s="40">
        <f t="shared" si="133"/>
        <v>16814631.960000001</v>
      </c>
      <c r="D1269" s="47">
        <f t="shared" si="134"/>
        <v>346145.43</v>
      </c>
      <c r="E1269" s="46">
        <v>293466.51</v>
      </c>
      <c r="F1269" s="46">
        <v>0</v>
      </c>
      <c r="G1269" s="46">
        <v>0</v>
      </c>
      <c r="H1269" s="46">
        <v>0</v>
      </c>
      <c r="I1269" s="46">
        <v>0</v>
      </c>
      <c r="J1269" s="46">
        <v>0</v>
      </c>
      <c r="K1269" s="46">
        <v>0</v>
      </c>
      <c r="L1269" s="81">
        <v>0</v>
      </c>
      <c r="M1269" s="46">
        <v>0</v>
      </c>
      <c r="N1269" s="50">
        <v>979</v>
      </c>
      <c r="O1269" s="46">
        <v>5601927.8399999999</v>
      </c>
      <c r="P1269" s="50">
        <v>0</v>
      </c>
      <c r="Q1269" s="50">
        <v>0</v>
      </c>
      <c r="R1269" s="50">
        <v>0</v>
      </c>
      <c r="S1269" s="46">
        <v>0</v>
      </c>
      <c r="T1269" s="50">
        <v>2100.5</v>
      </c>
      <c r="U1269" s="46">
        <v>10573092.18</v>
      </c>
      <c r="V1269" s="50">
        <v>0</v>
      </c>
      <c r="W1269" s="50">
        <v>0</v>
      </c>
    </row>
    <row r="1270" spans="1:23" s="24" customFormat="1" ht="24.75" hidden="1" customHeight="1">
      <c r="A1270" s="61">
        <v>50</v>
      </c>
      <c r="B1270" s="7" t="s">
        <v>577</v>
      </c>
      <c r="C1270" s="40">
        <f t="shared" si="133"/>
        <v>1033006.95</v>
      </c>
      <c r="D1270" s="47">
        <v>16614.5</v>
      </c>
      <c r="E1270" s="46">
        <v>0</v>
      </c>
      <c r="F1270" s="46">
        <v>0</v>
      </c>
      <c r="G1270" s="46">
        <v>1016392.45</v>
      </c>
      <c r="H1270" s="46">
        <v>0</v>
      </c>
      <c r="I1270" s="46">
        <v>0</v>
      </c>
      <c r="J1270" s="46">
        <v>0</v>
      </c>
      <c r="K1270" s="46">
        <v>0</v>
      </c>
      <c r="L1270" s="81">
        <v>0</v>
      </c>
      <c r="M1270" s="46">
        <v>0</v>
      </c>
      <c r="N1270" s="50">
        <v>0</v>
      </c>
      <c r="O1270" s="46">
        <v>0</v>
      </c>
      <c r="P1270" s="50">
        <v>0</v>
      </c>
      <c r="Q1270" s="46">
        <v>0</v>
      </c>
      <c r="R1270" s="50">
        <v>0</v>
      </c>
      <c r="S1270" s="46">
        <v>0</v>
      </c>
      <c r="T1270" s="50">
        <v>0</v>
      </c>
      <c r="U1270" s="46">
        <v>0</v>
      </c>
      <c r="V1270" s="50">
        <v>0</v>
      </c>
      <c r="W1270" s="46">
        <v>0</v>
      </c>
    </row>
    <row r="1271" spans="1:23" s="24" customFormat="1" ht="24.75" hidden="1" customHeight="1">
      <c r="A1271" s="61">
        <v>51</v>
      </c>
      <c r="B1271" s="7" t="s">
        <v>591</v>
      </c>
      <c r="C1271" s="40">
        <f t="shared" si="133"/>
        <v>13400549.01</v>
      </c>
      <c r="D1271" s="47">
        <f t="shared" ref="D1271:D1289" si="135">ROUND((F1271+G1271+H1271+I1271+J1271+K1271+M1271+O1271+Q1271+S1271+U1271+W1271)*0.0214,2)</f>
        <v>280763.40999999997</v>
      </c>
      <c r="E1271" s="46">
        <v>0</v>
      </c>
      <c r="F1271" s="46">
        <v>1610064</v>
      </c>
      <c r="G1271" s="46">
        <v>0</v>
      </c>
      <c r="H1271" s="46">
        <v>1862935.2</v>
      </c>
      <c r="I1271" s="46">
        <v>737723.6</v>
      </c>
      <c r="J1271" s="46">
        <v>1251068.3999999999</v>
      </c>
      <c r="K1271" s="46">
        <v>0</v>
      </c>
      <c r="L1271" s="81">
        <v>0</v>
      </c>
      <c r="M1271" s="46">
        <v>0</v>
      </c>
      <c r="N1271" s="50">
        <v>1116</v>
      </c>
      <c r="O1271" s="46">
        <v>5445529.2000000002</v>
      </c>
      <c r="P1271" s="50">
        <v>750.5</v>
      </c>
      <c r="Q1271" s="46">
        <v>2212465.2000000002</v>
      </c>
      <c r="R1271" s="50">
        <v>0</v>
      </c>
      <c r="S1271" s="46">
        <v>0</v>
      </c>
      <c r="T1271" s="46">
        <v>0</v>
      </c>
      <c r="U1271" s="46">
        <v>0</v>
      </c>
      <c r="V1271" s="46">
        <v>0</v>
      </c>
      <c r="W1271" s="46">
        <v>0</v>
      </c>
    </row>
    <row r="1272" spans="1:23" s="24" customFormat="1" ht="24.75" hidden="1" customHeight="1">
      <c r="A1272" s="61">
        <v>52</v>
      </c>
      <c r="B1272" s="7" t="s">
        <v>600</v>
      </c>
      <c r="C1272" s="40">
        <f t="shared" si="133"/>
        <v>8687723.4100000001</v>
      </c>
      <c r="D1272" s="47">
        <f t="shared" si="135"/>
        <v>179399.66</v>
      </c>
      <c r="E1272" s="46">
        <v>125162.15</v>
      </c>
      <c r="F1272" s="46">
        <v>0</v>
      </c>
      <c r="G1272" s="46">
        <v>0</v>
      </c>
      <c r="H1272" s="46">
        <v>0</v>
      </c>
      <c r="I1272" s="46">
        <v>0</v>
      </c>
      <c r="J1272" s="46">
        <v>0</v>
      </c>
      <c r="K1272" s="46">
        <v>0</v>
      </c>
      <c r="L1272" s="81">
        <v>0</v>
      </c>
      <c r="M1272" s="46">
        <v>0</v>
      </c>
      <c r="N1272" s="50">
        <v>1116</v>
      </c>
      <c r="O1272" s="46">
        <v>4912659.5999999996</v>
      </c>
      <c r="P1272" s="50">
        <v>755</v>
      </c>
      <c r="Q1272" s="46">
        <v>3470502</v>
      </c>
      <c r="R1272" s="50">
        <v>0</v>
      </c>
      <c r="S1272" s="46">
        <v>0</v>
      </c>
      <c r="T1272" s="46">
        <v>0</v>
      </c>
      <c r="U1272" s="46">
        <v>0</v>
      </c>
      <c r="V1272" s="50">
        <v>0</v>
      </c>
      <c r="W1272" s="48">
        <v>0</v>
      </c>
    </row>
    <row r="1273" spans="1:23" s="24" customFormat="1" ht="24.75" hidden="1" customHeight="1">
      <c r="A1273" s="61">
        <v>53</v>
      </c>
      <c r="B1273" s="7" t="s">
        <v>1486</v>
      </c>
      <c r="C1273" s="40">
        <f t="shared" si="133"/>
        <v>150965.98000000001</v>
      </c>
      <c r="D1273" s="47">
        <f t="shared" si="135"/>
        <v>3162.98</v>
      </c>
      <c r="E1273" s="46">
        <v>0</v>
      </c>
      <c r="F1273" s="46">
        <v>0</v>
      </c>
      <c r="G1273" s="46">
        <v>0</v>
      </c>
      <c r="H1273" s="46">
        <v>0</v>
      </c>
      <c r="I1273" s="46">
        <v>0</v>
      </c>
      <c r="J1273" s="46">
        <v>0</v>
      </c>
      <c r="K1273" s="46">
        <v>0</v>
      </c>
      <c r="L1273" s="81">
        <v>0</v>
      </c>
      <c r="M1273" s="46">
        <v>0</v>
      </c>
      <c r="N1273" s="50">
        <v>426</v>
      </c>
      <c r="O1273" s="46">
        <v>147803</v>
      </c>
      <c r="P1273" s="50">
        <v>0</v>
      </c>
      <c r="Q1273" s="46">
        <v>0</v>
      </c>
      <c r="R1273" s="50">
        <v>0</v>
      </c>
      <c r="S1273" s="46">
        <v>0</v>
      </c>
      <c r="T1273" s="46">
        <v>0</v>
      </c>
      <c r="U1273" s="46">
        <v>0</v>
      </c>
      <c r="V1273" s="50">
        <v>0</v>
      </c>
      <c r="W1273" s="48">
        <v>0</v>
      </c>
    </row>
    <row r="1274" spans="1:23" s="24" customFormat="1" ht="24.75" hidden="1" customHeight="1">
      <c r="A1274" s="61">
        <v>54</v>
      </c>
      <c r="B1274" s="7" t="s">
        <v>1230</v>
      </c>
      <c r="C1274" s="40">
        <f t="shared" si="133"/>
        <v>4783700.82</v>
      </c>
      <c r="D1274" s="47">
        <f t="shared" si="135"/>
        <v>98158.63</v>
      </c>
      <c r="E1274" s="46">
        <v>98690.36</v>
      </c>
      <c r="F1274" s="46">
        <v>0</v>
      </c>
      <c r="G1274" s="46">
        <v>0</v>
      </c>
      <c r="H1274" s="46">
        <v>0</v>
      </c>
      <c r="I1274" s="46">
        <v>0</v>
      </c>
      <c r="J1274" s="46">
        <v>0</v>
      </c>
      <c r="K1274" s="46">
        <v>0</v>
      </c>
      <c r="L1274" s="81">
        <v>0</v>
      </c>
      <c r="M1274" s="46">
        <v>0</v>
      </c>
      <c r="N1274" s="46">
        <v>0</v>
      </c>
      <c r="O1274" s="46">
        <v>0</v>
      </c>
      <c r="P1274" s="46">
        <v>0</v>
      </c>
      <c r="Q1274" s="46">
        <v>0</v>
      </c>
      <c r="R1274" s="46">
        <v>0</v>
      </c>
      <c r="S1274" s="46">
        <v>0</v>
      </c>
      <c r="T1274" s="46">
        <v>818.74</v>
      </c>
      <c r="U1274" s="46">
        <v>4586851.83</v>
      </c>
      <c r="V1274" s="46">
        <v>0</v>
      </c>
      <c r="W1274" s="48">
        <v>0</v>
      </c>
    </row>
    <row r="1275" spans="1:23" s="24" customFormat="1" ht="24.75" hidden="1" customHeight="1">
      <c r="A1275" s="61">
        <v>55</v>
      </c>
      <c r="B1275" s="7" t="s">
        <v>1231</v>
      </c>
      <c r="C1275" s="40">
        <f t="shared" si="133"/>
        <v>4182784.26</v>
      </c>
      <c r="D1275" s="47">
        <f t="shared" si="135"/>
        <v>85355.33</v>
      </c>
      <c r="E1275" s="46">
        <v>108862.12</v>
      </c>
      <c r="F1275" s="46">
        <v>0</v>
      </c>
      <c r="G1275" s="46">
        <v>0</v>
      </c>
      <c r="H1275" s="46">
        <v>0</v>
      </c>
      <c r="I1275" s="46">
        <v>0</v>
      </c>
      <c r="J1275" s="46">
        <v>0</v>
      </c>
      <c r="K1275" s="46">
        <v>0</v>
      </c>
      <c r="L1275" s="81">
        <v>0</v>
      </c>
      <c r="M1275" s="46">
        <v>0</v>
      </c>
      <c r="N1275" s="46">
        <v>0</v>
      </c>
      <c r="O1275" s="46">
        <v>0</v>
      </c>
      <c r="P1275" s="50">
        <v>0</v>
      </c>
      <c r="Q1275" s="46">
        <v>0</v>
      </c>
      <c r="R1275" s="46">
        <v>0</v>
      </c>
      <c r="S1275" s="46">
        <v>0</v>
      </c>
      <c r="T1275" s="46">
        <v>818.74</v>
      </c>
      <c r="U1275" s="46">
        <v>3988566.81</v>
      </c>
      <c r="V1275" s="50">
        <v>0</v>
      </c>
      <c r="W1275" s="48">
        <v>0</v>
      </c>
    </row>
    <row r="1276" spans="1:23" s="24" customFormat="1" ht="24.75" hidden="1" customHeight="1">
      <c r="A1276" s="61">
        <v>56</v>
      </c>
      <c r="B1276" s="7" t="s">
        <v>1232</v>
      </c>
      <c r="C1276" s="40">
        <f t="shared" si="133"/>
        <v>4179334.78</v>
      </c>
      <c r="D1276" s="47">
        <f t="shared" si="135"/>
        <v>85355.33</v>
      </c>
      <c r="E1276" s="46">
        <v>105412.64</v>
      </c>
      <c r="F1276" s="46">
        <v>0</v>
      </c>
      <c r="G1276" s="46">
        <v>0</v>
      </c>
      <c r="H1276" s="46">
        <v>0</v>
      </c>
      <c r="I1276" s="46">
        <v>0</v>
      </c>
      <c r="J1276" s="46">
        <v>0</v>
      </c>
      <c r="K1276" s="46">
        <v>0</v>
      </c>
      <c r="L1276" s="81">
        <v>0</v>
      </c>
      <c r="M1276" s="46">
        <v>0</v>
      </c>
      <c r="N1276" s="46">
        <v>0</v>
      </c>
      <c r="O1276" s="46">
        <v>0</v>
      </c>
      <c r="P1276" s="46">
        <v>0</v>
      </c>
      <c r="Q1276" s="46">
        <v>0</v>
      </c>
      <c r="R1276" s="50">
        <v>0</v>
      </c>
      <c r="S1276" s="46">
        <v>0</v>
      </c>
      <c r="T1276" s="50">
        <v>675.9</v>
      </c>
      <c r="U1276" s="46">
        <v>3988566.81</v>
      </c>
      <c r="V1276" s="46">
        <v>0</v>
      </c>
      <c r="W1276" s="48">
        <v>0</v>
      </c>
    </row>
    <row r="1277" spans="1:23" s="24" customFormat="1" ht="24.75" hidden="1" customHeight="1">
      <c r="A1277" s="61">
        <v>57</v>
      </c>
      <c r="B1277" s="7" t="s">
        <v>1219</v>
      </c>
      <c r="C1277" s="40">
        <f t="shared" si="133"/>
        <v>5878619.2300000004</v>
      </c>
      <c r="D1277" s="47">
        <f t="shared" si="135"/>
        <v>122078.96</v>
      </c>
      <c r="E1277" s="46">
        <v>51915.81</v>
      </c>
      <c r="F1277" s="46">
        <v>0</v>
      </c>
      <c r="G1277" s="46">
        <v>0</v>
      </c>
      <c r="H1277" s="46">
        <v>0</v>
      </c>
      <c r="I1277" s="46">
        <v>0</v>
      </c>
      <c r="J1277" s="46">
        <v>0</v>
      </c>
      <c r="K1277" s="46">
        <v>0</v>
      </c>
      <c r="L1277" s="81">
        <v>2</v>
      </c>
      <c r="M1277" s="46">
        <v>5704624.46</v>
      </c>
      <c r="N1277" s="50">
        <v>0</v>
      </c>
      <c r="O1277" s="46">
        <v>0</v>
      </c>
      <c r="P1277" s="50">
        <v>0</v>
      </c>
      <c r="Q1277" s="46">
        <v>0</v>
      </c>
      <c r="R1277" s="50">
        <v>0</v>
      </c>
      <c r="S1277" s="46">
        <v>0</v>
      </c>
      <c r="T1277" s="46">
        <v>0</v>
      </c>
      <c r="U1277" s="46">
        <v>0</v>
      </c>
      <c r="V1277" s="50">
        <v>0</v>
      </c>
      <c r="W1277" s="48">
        <v>0</v>
      </c>
    </row>
    <row r="1278" spans="1:23" s="24" customFormat="1" ht="24.75" hidden="1" customHeight="1">
      <c r="A1278" s="61">
        <v>58</v>
      </c>
      <c r="B1278" s="7" t="s">
        <v>601</v>
      </c>
      <c r="C1278" s="40">
        <f t="shared" si="133"/>
        <v>583779.99</v>
      </c>
      <c r="D1278" s="47">
        <f t="shared" si="135"/>
        <v>11055.62</v>
      </c>
      <c r="E1278" s="46">
        <v>56106.41</v>
      </c>
      <c r="F1278" s="46">
        <v>516617.96</v>
      </c>
      <c r="G1278" s="46">
        <v>0</v>
      </c>
      <c r="H1278" s="46">
        <v>0</v>
      </c>
      <c r="I1278" s="46">
        <v>0</v>
      </c>
      <c r="J1278" s="46">
        <v>0</v>
      </c>
      <c r="K1278" s="46">
        <v>0</v>
      </c>
      <c r="L1278" s="81">
        <v>0</v>
      </c>
      <c r="M1278" s="46">
        <v>0</v>
      </c>
      <c r="N1278" s="50">
        <v>0</v>
      </c>
      <c r="O1278" s="46">
        <v>0</v>
      </c>
      <c r="P1278" s="50">
        <v>0</v>
      </c>
      <c r="Q1278" s="46">
        <v>0</v>
      </c>
      <c r="R1278" s="50">
        <v>0</v>
      </c>
      <c r="S1278" s="46">
        <v>0</v>
      </c>
      <c r="T1278" s="46">
        <v>0</v>
      </c>
      <c r="U1278" s="46">
        <v>0</v>
      </c>
      <c r="V1278" s="50">
        <v>0</v>
      </c>
      <c r="W1278" s="48">
        <v>0</v>
      </c>
    </row>
    <row r="1279" spans="1:23" s="24" customFormat="1" ht="24.75" hidden="1" customHeight="1">
      <c r="A1279" s="61">
        <v>59</v>
      </c>
      <c r="B1279" s="7" t="s">
        <v>586</v>
      </c>
      <c r="C1279" s="40">
        <f t="shared" si="133"/>
        <v>5341663.63</v>
      </c>
      <c r="D1279" s="47">
        <f t="shared" si="135"/>
        <v>109669.2</v>
      </c>
      <c r="E1279" s="46">
        <v>107265.43</v>
      </c>
      <c r="F1279" s="46">
        <v>0</v>
      </c>
      <c r="G1279" s="46">
        <v>0</v>
      </c>
      <c r="H1279" s="46">
        <v>0</v>
      </c>
      <c r="I1279" s="46">
        <v>0</v>
      </c>
      <c r="J1279" s="46">
        <v>0</v>
      </c>
      <c r="K1279" s="46">
        <v>0</v>
      </c>
      <c r="L1279" s="81">
        <v>0</v>
      </c>
      <c r="M1279" s="46">
        <v>0</v>
      </c>
      <c r="N1279" s="50">
        <v>766.5</v>
      </c>
      <c r="O1279" s="46">
        <v>5124729</v>
      </c>
      <c r="P1279" s="50">
        <v>0</v>
      </c>
      <c r="Q1279" s="46">
        <v>0</v>
      </c>
      <c r="R1279" s="50">
        <v>0</v>
      </c>
      <c r="S1279" s="46">
        <v>0</v>
      </c>
      <c r="T1279" s="46">
        <v>0</v>
      </c>
      <c r="U1279" s="46">
        <v>0</v>
      </c>
      <c r="V1279" s="50">
        <v>0</v>
      </c>
      <c r="W1279" s="48">
        <v>0</v>
      </c>
    </row>
    <row r="1280" spans="1:23" s="24" customFormat="1" ht="24.75" hidden="1" customHeight="1">
      <c r="A1280" s="61">
        <v>60</v>
      </c>
      <c r="B1280" s="7" t="s">
        <v>23</v>
      </c>
      <c r="C1280" s="40">
        <f t="shared" si="133"/>
        <v>1119338.96</v>
      </c>
      <c r="D1280" s="47">
        <f t="shared" si="135"/>
        <v>22630.080000000002</v>
      </c>
      <c r="E1280" s="46">
        <v>39228.720000000001</v>
      </c>
      <c r="F1280" s="46">
        <v>0</v>
      </c>
      <c r="G1280" s="46">
        <v>1057480.1599999999</v>
      </c>
      <c r="H1280" s="46">
        <v>0</v>
      </c>
      <c r="I1280" s="46">
        <v>0</v>
      </c>
      <c r="J1280" s="46">
        <v>0</v>
      </c>
      <c r="K1280" s="46">
        <v>0</v>
      </c>
      <c r="L1280" s="81">
        <v>0</v>
      </c>
      <c r="M1280" s="46">
        <v>0</v>
      </c>
      <c r="N1280" s="50">
        <v>0</v>
      </c>
      <c r="O1280" s="46">
        <v>0</v>
      </c>
      <c r="P1280" s="50">
        <v>0</v>
      </c>
      <c r="Q1280" s="46">
        <v>0</v>
      </c>
      <c r="R1280" s="50">
        <v>0</v>
      </c>
      <c r="S1280" s="46">
        <v>0</v>
      </c>
      <c r="T1280" s="46">
        <v>0</v>
      </c>
      <c r="U1280" s="46">
        <v>0</v>
      </c>
      <c r="V1280" s="50">
        <v>0</v>
      </c>
      <c r="W1280" s="48">
        <v>0</v>
      </c>
    </row>
    <row r="1281" spans="1:23" s="24" customFormat="1" ht="24.75" hidden="1" customHeight="1">
      <c r="A1281" s="61">
        <v>61</v>
      </c>
      <c r="B1281" s="7" t="s">
        <v>24</v>
      </c>
      <c r="C1281" s="40">
        <f t="shared" si="133"/>
        <v>1119435.4099999999</v>
      </c>
      <c r="D1281" s="47">
        <f t="shared" si="135"/>
        <v>22630.080000000002</v>
      </c>
      <c r="E1281" s="46">
        <v>39325.17</v>
      </c>
      <c r="F1281" s="46">
        <v>0</v>
      </c>
      <c r="G1281" s="46">
        <v>1057480.1599999999</v>
      </c>
      <c r="H1281" s="46">
        <v>0</v>
      </c>
      <c r="I1281" s="46">
        <v>0</v>
      </c>
      <c r="J1281" s="46">
        <v>0</v>
      </c>
      <c r="K1281" s="46">
        <v>0</v>
      </c>
      <c r="L1281" s="81">
        <v>0</v>
      </c>
      <c r="M1281" s="46">
        <v>0</v>
      </c>
      <c r="N1281" s="50">
        <v>0</v>
      </c>
      <c r="O1281" s="46">
        <v>0</v>
      </c>
      <c r="P1281" s="50">
        <v>0</v>
      </c>
      <c r="Q1281" s="46">
        <v>0</v>
      </c>
      <c r="R1281" s="50">
        <v>0</v>
      </c>
      <c r="S1281" s="46">
        <v>0</v>
      </c>
      <c r="T1281" s="46">
        <v>0</v>
      </c>
      <c r="U1281" s="46">
        <v>0</v>
      </c>
      <c r="V1281" s="50">
        <v>0</v>
      </c>
      <c r="W1281" s="48">
        <v>0</v>
      </c>
    </row>
    <row r="1282" spans="1:23" s="24" customFormat="1" ht="24.75" hidden="1" customHeight="1">
      <c r="A1282" s="61">
        <v>62</v>
      </c>
      <c r="B1282" s="7" t="s">
        <v>25</v>
      </c>
      <c r="C1282" s="40">
        <f t="shared" si="133"/>
        <v>1119544.8600000001</v>
      </c>
      <c r="D1282" s="47">
        <f t="shared" si="135"/>
        <v>22630.080000000002</v>
      </c>
      <c r="E1282" s="46">
        <v>39434.620000000003</v>
      </c>
      <c r="F1282" s="46">
        <v>0</v>
      </c>
      <c r="G1282" s="46">
        <v>1057480.1599999999</v>
      </c>
      <c r="H1282" s="46">
        <v>0</v>
      </c>
      <c r="I1282" s="46">
        <v>0</v>
      </c>
      <c r="J1282" s="46">
        <v>0</v>
      </c>
      <c r="K1282" s="46">
        <v>0</v>
      </c>
      <c r="L1282" s="81">
        <v>0</v>
      </c>
      <c r="M1282" s="46">
        <v>0</v>
      </c>
      <c r="N1282" s="50">
        <v>0</v>
      </c>
      <c r="O1282" s="46">
        <v>0</v>
      </c>
      <c r="P1282" s="50">
        <v>0</v>
      </c>
      <c r="Q1282" s="46">
        <v>0</v>
      </c>
      <c r="R1282" s="50">
        <v>0</v>
      </c>
      <c r="S1282" s="46">
        <v>0</v>
      </c>
      <c r="T1282" s="46">
        <v>0</v>
      </c>
      <c r="U1282" s="46">
        <v>0</v>
      </c>
      <c r="V1282" s="50">
        <v>0</v>
      </c>
      <c r="W1282" s="48">
        <v>0</v>
      </c>
    </row>
    <row r="1283" spans="1:23" s="24" customFormat="1" ht="24.75" hidden="1" customHeight="1">
      <c r="A1283" s="61">
        <v>63</v>
      </c>
      <c r="B1283" s="7" t="s">
        <v>98</v>
      </c>
      <c r="C1283" s="40">
        <f t="shared" si="133"/>
        <v>1821327.65</v>
      </c>
      <c r="D1283" s="47">
        <f t="shared" si="135"/>
        <v>37458.68</v>
      </c>
      <c r="E1283" s="46">
        <v>33463.43</v>
      </c>
      <c r="F1283" s="46">
        <v>0</v>
      </c>
      <c r="G1283" s="46">
        <v>0</v>
      </c>
      <c r="H1283" s="46">
        <v>1184130.9099999999</v>
      </c>
      <c r="I1283" s="46">
        <v>566274.63</v>
      </c>
      <c r="J1283" s="46">
        <v>0</v>
      </c>
      <c r="K1283" s="46">
        <v>0</v>
      </c>
      <c r="L1283" s="81">
        <v>0</v>
      </c>
      <c r="M1283" s="46">
        <v>0</v>
      </c>
      <c r="N1283" s="50">
        <v>0</v>
      </c>
      <c r="O1283" s="46">
        <v>0</v>
      </c>
      <c r="P1283" s="50">
        <v>0</v>
      </c>
      <c r="Q1283" s="46">
        <v>0</v>
      </c>
      <c r="R1283" s="50">
        <v>0</v>
      </c>
      <c r="S1283" s="46">
        <v>0</v>
      </c>
      <c r="T1283" s="46">
        <v>0</v>
      </c>
      <c r="U1283" s="46">
        <v>0</v>
      </c>
      <c r="V1283" s="50">
        <v>0</v>
      </c>
      <c r="W1283" s="48">
        <v>0</v>
      </c>
    </row>
    <row r="1284" spans="1:23" s="24" customFormat="1" ht="24.75" hidden="1" customHeight="1">
      <c r="A1284" s="61">
        <v>64</v>
      </c>
      <c r="B1284" s="7" t="s">
        <v>26</v>
      </c>
      <c r="C1284" s="40">
        <f t="shared" si="133"/>
        <v>260240.65</v>
      </c>
      <c r="D1284" s="47">
        <f t="shared" si="135"/>
        <v>4813.97</v>
      </c>
      <c r="E1284" s="46">
        <v>30474.79</v>
      </c>
      <c r="F1284" s="46">
        <v>224951.89</v>
      </c>
      <c r="G1284" s="46">
        <v>0</v>
      </c>
      <c r="H1284" s="46">
        <v>0</v>
      </c>
      <c r="I1284" s="46">
        <v>0</v>
      </c>
      <c r="J1284" s="46">
        <v>0</v>
      </c>
      <c r="K1284" s="46">
        <v>0</v>
      </c>
      <c r="L1284" s="81">
        <v>0</v>
      </c>
      <c r="M1284" s="46">
        <v>0</v>
      </c>
      <c r="N1284" s="50">
        <v>0</v>
      </c>
      <c r="O1284" s="46">
        <v>0</v>
      </c>
      <c r="P1284" s="50">
        <v>0</v>
      </c>
      <c r="Q1284" s="46">
        <v>0</v>
      </c>
      <c r="R1284" s="50">
        <v>0</v>
      </c>
      <c r="S1284" s="46">
        <v>0</v>
      </c>
      <c r="T1284" s="46">
        <v>0</v>
      </c>
      <c r="U1284" s="46">
        <v>0</v>
      </c>
      <c r="V1284" s="50">
        <v>0</v>
      </c>
      <c r="W1284" s="48">
        <v>0</v>
      </c>
    </row>
    <row r="1285" spans="1:23" s="24" customFormat="1" ht="24.75" hidden="1" customHeight="1">
      <c r="A1285" s="61">
        <v>65</v>
      </c>
      <c r="B1285" s="7" t="s">
        <v>602</v>
      </c>
      <c r="C1285" s="40">
        <f t="shared" si="133"/>
        <v>9649247</v>
      </c>
      <c r="D1285" s="47">
        <f t="shared" si="135"/>
        <v>197192.84</v>
      </c>
      <c r="E1285" s="46">
        <v>237435.36</v>
      </c>
      <c r="F1285" s="46">
        <v>0</v>
      </c>
      <c r="G1285" s="46">
        <v>0</v>
      </c>
      <c r="H1285" s="46">
        <v>1677506.4</v>
      </c>
      <c r="I1285" s="46">
        <v>925929.6</v>
      </c>
      <c r="J1285" s="46">
        <v>1127676</v>
      </c>
      <c r="K1285" s="46">
        <v>0</v>
      </c>
      <c r="L1285" s="81">
        <v>0</v>
      </c>
      <c r="M1285" s="46">
        <v>0</v>
      </c>
      <c r="N1285" s="50">
        <v>972.4</v>
      </c>
      <c r="O1285" s="46">
        <v>5483506.7999999998</v>
      </c>
      <c r="P1285" s="50">
        <v>0</v>
      </c>
      <c r="Q1285" s="46">
        <v>0</v>
      </c>
      <c r="R1285" s="50">
        <v>0</v>
      </c>
      <c r="S1285" s="46">
        <v>0</v>
      </c>
      <c r="T1285" s="46">
        <v>0</v>
      </c>
      <c r="U1285" s="46">
        <v>0</v>
      </c>
      <c r="V1285" s="50">
        <v>0</v>
      </c>
      <c r="W1285" s="48">
        <v>0</v>
      </c>
    </row>
    <row r="1286" spans="1:23" s="24" customFormat="1" ht="24.75" hidden="1" customHeight="1">
      <c r="A1286" s="61">
        <v>66</v>
      </c>
      <c r="B1286" s="7" t="s">
        <v>145</v>
      </c>
      <c r="C1286" s="40">
        <f t="shared" si="133"/>
        <v>9375598.9299999997</v>
      </c>
      <c r="D1286" s="47">
        <f t="shared" si="135"/>
        <v>196434.13</v>
      </c>
      <c r="E1286" s="46">
        <v>0</v>
      </c>
      <c r="F1286" s="46">
        <v>1527476.4</v>
      </c>
      <c r="G1286" s="46">
        <v>4850522.4000000004</v>
      </c>
      <c r="H1286" s="46">
        <v>0</v>
      </c>
      <c r="I1286" s="46">
        <v>0</v>
      </c>
      <c r="J1286" s="46">
        <v>1050067.2</v>
      </c>
      <c r="K1286" s="46">
        <v>0</v>
      </c>
      <c r="L1286" s="81">
        <v>0</v>
      </c>
      <c r="M1286" s="46">
        <v>0</v>
      </c>
      <c r="N1286" s="50">
        <v>0</v>
      </c>
      <c r="O1286" s="46">
        <v>0</v>
      </c>
      <c r="P1286" s="50">
        <v>864</v>
      </c>
      <c r="Q1286" s="46">
        <v>1751098.8</v>
      </c>
      <c r="R1286" s="50">
        <v>0</v>
      </c>
      <c r="S1286" s="46">
        <v>0</v>
      </c>
      <c r="T1286" s="46">
        <v>0</v>
      </c>
      <c r="U1286" s="46">
        <v>0</v>
      </c>
      <c r="V1286" s="50">
        <v>0</v>
      </c>
      <c r="W1286" s="48">
        <v>0</v>
      </c>
    </row>
    <row r="1287" spans="1:23" s="24" customFormat="1" ht="24.75" hidden="1" customHeight="1">
      <c r="A1287" s="61">
        <v>67</v>
      </c>
      <c r="B1287" s="7" t="s">
        <v>1487</v>
      </c>
      <c r="C1287" s="40">
        <f t="shared" si="133"/>
        <v>472175.82</v>
      </c>
      <c r="D1287" s="47">
        <f t="shared" si="135"/>
        <v>9892.86</v>
      </c>
      <c r="E1287" s="46">
        <v>0</v>
      </c>
      <c r="F1287" s="46">
        <v>0</v>
      </c>
      <c r="G1287" s="46">
        <v>0</v>
      </c>
      <c r="H1287" s="46">
        <v>0</v>
      </c>
      <c r="I1287" s="46">
        <v>0</v>
      </c>
      <c r="J1287" s="46">
        <v>0</v>
      </c>
      <c r="K1287" s="46">
        <v>0</v>
      </c>
      <c r="L1287" s="81">
        <v>0</v>
      </c>
      <c r="M1287" s="46">
        <v>0</v>
      </c>
      <c r="N1287" s="50">
        <v>1610</v>
      </c>
      <c r="O1287" s="46">
        <v>462282.96</v>
      </c>
      <c r="P1287" s="50">
        <v>0</v>
      </c>
      <c r="Q1287" s="46">
        <v>0</v>
      </c>
      <c r="R1287" s="50">
        <v>0</v>
      </c>
      <c r="S1287" s="46">
        <v>0</v>
      </c>
      <c r="T1287" s="46">
        <v>0</v>
      </c>
      <c r="U1287" s="46">
        <v>0</v>
      </c>
      <c r="V1287" s="50">
        <v>0</v>
      </c>
      <c r="W1287" s="48">
        <v>0</v>
      </c>
    </row>
    <row r="1288" spans="1:23" s="24" customFormat="1" ht="24.75" hidden="1" customHeight="1">
      <c r="A1288" s="61">
        <v>68</v>
      </c>
      <c r="B1288" s="7" t="s">
        <v>1485</v>
      </c>
      <c r="C1288" s="40">
        <f t="shared" si="133"/>
        <v>625036.38</v>
      </c>
      <c r="D1288" s="47">
        <f t="shared" si="135"/>
        <v>13095.53</v>
      </c>
      <c r="E1288" s="46">
        <v>0</v>
      </c>
      <c r="F1288" s="46">
        <v>0</v>
      </c>
      <c r="G1288" s="46">
        <v>0</v>
      </c>
      <c r="H1288" s="46">
        <v>0</v>
      </c>
      <c r="I1288" s="46">
        <v>0</v>
      </c>
      <c r="J1288" s="46">
        <v>0</v>
      </c>
      <c r="K1288" s="46">
        <v>0</v>
      </c>
      <c r="L1288" s="81">
        <v>0</v>
      </c>
      <c r="M1288" s="46">
        <v>0</v>
      </c>
      <c r="N1288" s="50">
        <v>774.1</v>
      </c>
      <c r="O1288" s="134">
        <v>611940.85</v>
      </c>
      <c r="P1288" s="50">
        <v>0</v>
      </c>
      <c r="Q1288" s="46">
        <v>0</v>
      </c>
      <c r="R1288" s="50">
        <v>0</v>
      </c>
      <c r="S1288" s="46">
        <v>0</v>
      </c>
      <c r="T1288" s="46">
        <v>0</v>
      </c>
      <c r="U1288" s="46">
        <v>0</v>
      </c>
      <c r="V1288" s="50">
        <v>0</v>
      </c>
      <c r="W1288" s="48">
        <v>0</v>
      </c>
    </row>
    <row r="1289" spans="1:23" s="24" customFormat="1" ht="24.75" hidden="1" customHeight="1">
      <c r="A1289" s="61">
        <v>69</v>
      </c>
      <c r="B1289" s="7" t="s">
        <v>1233</v>
      </c>
      <c r="C1289" s="40">
        <f t="shared" si="133"/>
        <v>1442233.01</v>
      </c>
      <c r="D1289" s="47">
        <f t="shared" si="135"/>
        <v>28896.36</v>
      </c>
      <c r="E1289" s="46">
        <v>63039.32</v>
      </c>
      <c r="F1289" s="46">
        <v>0</v>
      </c>
      <c r="G1289" s="46">
        <v>0</v>
      </c>
      <c r="H1289" s="46">
        <v>0</v>
      </c>
      <c r="I1289" s="46">
        <v>0</v>
      </c>
      <c r="J1289" s="46">
        <v>0</v>
      </c>
      <c r="K1289" s="46">
        <v>0</v>
      </c>
      <c r="L1289" s="81">
        <v>0</v>
      </c>
      <c r="M1289" s="46">
        <v>0</v>
      </c>
      <c r="N1289" s="46">
        <v>261.3</v>
      </c>
      <c r="O1289" s="46">
        <v>1350297.33</v>
      </c>
      <c r="P1289" s="46">
        <v>0</v>
      </c>
      <c r="Q1289" s="46">
        <v>0</v>
      </c>
      <c r="R1289" s="46">
        <v>0</v>
      </c>
      <c r="S1289" s="46">
        <v>0</v>
      </c>
      <c r="T1289" s="46">
        <v>0</v>
      </c>
      <c r="U1289" s="46">
        <v>0</v>
      </c>
      <c r="V1289" s="46">
        <v>0</v>
      </c>
      <c r="W1289" s="48">
        <v>0</v>
      </c>
    </row>
    <row r="1290" spans="1:23" s="18" customFormat="1" ht="24.75" hidden="1" customHeight="1">
      <c r="A1290" s="149" t="s">
        <v>27</v>
      </c>
      <c r="B1290" s="149"/>
      <c r="C1290" s="112">
        <f t="shared" si="133"/>
        <v>311175585.31</v>
      </c>
      <c r="D1290" s="77">
        <f t="shared" ref="D1290:W1290" si="136">ROUND(SUM(D1249:D1289),2)</f>
        <v>6360376.3300000001</v>
      </c>
      <c r="E1290" s="77">
        <f t="shared" si="136"/>
        <v>4611653.63</v>
      </c>
      <c r="F1290" s="77">
        <f t="shared" si="136"/>
        <v>20692757.989999998</v>
      </c>
      <c r="G1290" s="77">
        <f t="shared" si="136"/>
        <v>51151854.229999997</v>
      </c>
      <c r="H1290" s="77">
        <f t="shared" si="136"/>
        <v>20306431.530000001</v>
      </c>
      <c r="I1290" s="77">
        <f t="shared" si="136"/>
        <v>8829751.1799999997</v>
      </c>
      <c r="J1290" s="77">
        <f t="shared" si="136"/>
        <v>14247370.970000001</v>
      </c>
      <c r="K1290" s="77">
        <f t="shared" si="136"/>
        <v>0</v>
      </c>
      <c r="L1290" s="66">
        <f t="shared" si="136"/>
        <v>8</v>
      </c>
      <c r="M1290" s="77">
        <f t="shared" si="136"/>
        <v>22818497.82</v>
      </c>
      <c r="N1290" s="77">
        <f t="shared" si="136"/>
        <v>18541.3</v>
      </c>
      <c r="O1290" s="77">
        <f t="shared" si="136"/>
        <v>83476157.790000007</v>
      </c>
      <c r="P1290" s="77">
        <f t="shared" si="136"/>
        <v>7491.8</v>
      </c>
      <c r="Q1290" s="77">
        <f t="shared" si="136"/>
        <v>18317575.199999999</v>
      </c>
      <c r="R1290" s="77">
        <f t="shared" si="136"/>
        <v>4359.6499999999996</v>
      </c>
      <c r="S1290" s="77">
        <f t="shared" si="136"/>
        <v>7183800.2599999998</v>
      </c>
      <c r="T1290" s="77">
        <f t="shared" si="136"/>
        <v>12411.53</v>
      </c>
      <c r="U1290" s="77">
        <f t="shared" si="136"/>
        <v>53179358.380000003</v>
      </c>
      <c r="V1290" s="77">
        <f t="shared" si="136"/>
        <v>0</v>
      </c>
      <c r="W1290" s="77">
        <f t="shared" si="136"/>
        <v>0</v>
      </c>
    </row>
    <row r="1291" spans="1:23" s="22" customFormat="1" ht="24.75" hidden="1" customHeight="1">
      <c r="A1291" s="138" t="s">
        <v>28</v>
      </c>
      <c r="B1291" s="139"/>
      <c r="C1291" s="140"/>
      <c r="D1291" s="75"/>
      <c r="E1291" s="46"/>
      <c r="F1291" s="46"/>
      <c r="G1291" s="46"/>
      <c r="H1291" s="46"/>
      <c r="I1291" s="46"/>
      <c r="J1291" s="46"/>
      <c r="K1291" s="46"/>
      <c r="L1291" s="45"/>
      <c r="M1291" s="46"/>
      <c r="N1291" s="48"/>
      <c r="O1291" s="46"/>
      <c r="P1291" s="48"/>
      <c r="Q1291" s="46"/>
      <c r="R1291" s="48"/>
      <c r="S1291" s="46"/>
      <c r="T1291" s="46"/>
      <c r="U1291" s="46"/>
      <c r="V1291" s="48"/>
      <c r="W1291" s="48"/>
    </row>
    <row r="1292" spans="1:23" s="27" customFormat="1" ht="24.75" hidden="1" customHeight="1">
      <c r="A1292" s="16">
        <v>70</v>
      </c>
      <c r="B1292" s="7" t="s">
        <v>784</v>
      </c>
      <c r="C1292" s="40">
        <f t="shared" ref="C1292:C1322" si="137">ROUND(SUM(E1292+F1292+G1292+H1292+I1292+J1292+K1292+M1292+O1292+Q1292+S1292+U1292+W1292),2)</f>
        <v>6700568.1900000004</v>
      </c>
      <c r="D1292" s="47" t="s">
        <v>1434</v>
      </c>
      <c r="E1292" s="46">
        <v>172536.06</v>
      </c>
      <c r="F1292" s="46">
        <v>0</v>
      </c>
      <c r="G1292" s="46">
        <v>0</v>
      </c>
      <c r="H1292" s="46">
        <v>0</v>
      </c>
      <c r="I1292" s="46">
        <v>0</v>
      </c>
      <c r="J1292" s="46">
        <v>0</v>
      </c>
      <c r="K1292" s="46">
        <v>0</v>
      </c>
      <c r="L1292" s="45">
        <v>3</v>
      </c>
      <c r="M1292" s="46">
        <v>6528032.1299999999</v>
      </c>
      <c r="N1292" s="48">
        <v>0</v>
      </c>
      <c r="O1292" s="46">
        <v>0</v>
      </c>
      <c r="P1292" s="48">
        <v>0</v>
      </c>
      <c r="Q1292" s="46">
        <v>0</v>
      </c>
      <c r="R1292" s="48">
        <v>0</v>
      </c>
      <c r="S1292" s="46">
        <v>0</v>
      </c>
      <c r="T1292" s="46">
        <v>0</v>
      </c>
      <c r="U1292" s="46">
        <v>0</v>
      </c>
      <c r="V1292" s="48">
        <v>0</v>
      </c>
      <c r="W1292" s="48">
        <v>0</v>
      </c>
    </row>
    <row r="1293" spans="1:23" s="27" customFormat="1" ht="24.75" hidden="1" customHeight="1">
      <c r="A1293" s="16">
        <v>71</v>
      </c>
      <c r="B1293" s="7" t="s">
        <v>575</v>
      </c>
      <c r="C1293" s="40">
        <f t="shared" si="137"/>
        <v>8748489.2899999991</v>
      </c>
      <c r="D1293" s="47" t="s">
        <v>1434</v>
      </c>
      <c r="E1293" s="46">
        <v>67963.28</v>
      </c>
      <c r="F1293" s="46">
        <v>0</v>
      </c>
      <c r="G1293" s="46">
        <v>0</v>
      </c>
      <c r="H1293" s="46">
        <v>0</v>
      </c>
      <c r="I1293" s="46">
        <v>0</v>
      </c>
      <c r="J1293" s="46">
        <v>0</v>
      </c>
      <c r="K1293" s="46">
        <v>0</v>
      </c>
      <c r="L1293" s="45">
        <v>4</v>
      </c>
      <c r="M1293" s="46">
        <v>8680526.0099999998</v>
      </c>
      <c r="N1293" s="48">
        <v>0</v>
      </c>
      <c r="O1293" s="46">
        <v>0</v>
      </c>
      <c r="P1293" s="48">
        <v>0</v>
      </c>
      <c r="Q1293" s="46">
        <v>0</v>
      </c>
      <c r="R1293" s="48">
        <v>0</v>
      </c>
      <c r="S1293" s="46">
        <v>0</v>
      </c>
      <c r="T1293" s="46">
        <v>0</v>
      </c>
      <c r="U1293" s="46">
        <v>0</v>
      </c>
      <c r="V1293" s="48">
        <v>0</v>
      </c>
      <c r="W1293" s="48">
        <v>0</v>
      </c>
    </row>
    <row r="1294" spans="1:23" s="27" customFormat="1" ht="24.75" hidden="1" customHeight="1">
      <c r="A1294" s="16">
        <v>72</v>
      </c>
      <c r="B1294" s="7" t="s">
        <v>1480</v>
      </c>
      <c r="C1294" s="40">
        <f t="shared" si="137"/>
        <v>2558724</v>
      </c>
      <c r="D1294" s="47" t="s">
        <v>1434</v>
      </c>
      <c r="E1294" s="46">
        <v>0</v>
      </c>
      <c r="F1294" s="46">
        <v>0</v>
      </c>
      <c r="G1294" s="46">
        <v>0</v>
      </c>
      <c r="H1294" s="46">
        <v>0</v>
      </c>
      <c r="I1294" s="46">
        <v>0</v>
      </c>
      <c r="J1294" s="46">
        <v>0</v>
      </c>
      <c r="K1294" s="46">
        <v>0</v>
      </c>
      <c r="L1294" s="45">
        <v>0</v>
      </c>
      <c r="M1294" s="46">
        <v>0</v>
      </c>
      <c r="N1294" s="48">
        <v>757.1</v>
      </c>
      <c r="O1294" s="46">
        <v>2558724</v>
      </c>
      <c r="P1294" s="48">
        <v>0</v>
      </c>
      <c r="Q1294" s="46">
        <v>0</v>
      </c>
      <c r="R1294" s="48">
        <v>0</v>
      </c>
      <c r="S1294" s="46">
        <v>0</v>
      </c>
      <c r="T1294" s="46">
        <v>0</v>
      </c>
      <c r="U1294" s="46">
        <v>0</v>
      </c>
      <c r="V1294" s="48">
        <v>0</v>
      </c>
      <c r="W1294" s="48">
        <v>0</v>
      </c>
    </row>
    <row r="1295" spans="1:23" s="27" customFormat="1" ht="24.75" hidden="1" customHeight="1">
      <c r="A1295" s="16">
        <v>73</v>
      </c>
      <c r="B1295" s="7" t="s">
        <v>1030</v>
      </c>
      <c r="C1295" s="40">
        <f t="shared" si="137"/>
        <v>4406553.5199999996</v>
      </c>
      <c r="D1295" s="47" t="s">
        <v>1434</v>
      </c>
      <c r="E1295" s="46">
        <v>49130.48</v>
      </c>
      <c r="F1295" s="46">
        <v>0</v>
      </c>
      <c r="G1295" s="46">
        <v>0</v>
      </c>
      <c r="H1295" s="46">
        <v>0</v>
      </c>
      <c r="I1295" s="46">
        <v>0</v>
      </c>
      <c r="J1295" s="46">
        <v>0</v>
      </c>
      <c r="K1295" s="46">
        <v>0</v>
      </c>
      <c r="L1295" s="45">
        <v>2</v>
      </c>
      <c r="M1295" s="46">
        <v>4357423.04</v>
      </c>
      <c r="N1295" s="48">
        <v>0</v>
      </c>
      <c r="O1295" s="46">
        <v>0</v>
      </c>
      <c r="P1295" s="48">
        <v>0</v>
      </c>
      <c r="Q1295" s="46">
        <v>0</v>
      </c>
      <c r="R1295" s="48">
        <v>0</v>
      </c>
      <c r="S1295" s="46">
        <v>0</v>
      </c>
      <c r="T1295" s="46">
        <v>0</v>
      </c>
      <c r="U1295" s="46">
        <v>0</v>
      </c>
      <c r="V1295" s="48">
        <v>0</v>
      </c>
      <c r="W1295" s="48">
        <v>0</v>
      </c>
    </row>
    <row r="1296" spans="1:23" s="27" customFormat="1" ht="24.75" hidden="1" customHeight="1">
      <c r="A1296" s="16">
        <v>74</v>
      </c>
      <c r="B1296" s="7" t="s">
        <v>1031</v>
      </c>
      <c r="C1296" s="40">
        <f t="shared" si="137"/>
        <v>4407328.78</v>
      </c>
      <c r="D1296" s="47" t="s">
        <v>1434</v>
      </c>
      <c r="E1296" s="46">
        <v>49905.74</v>
      </c>
      <c r="F1296" s="46">
        <v>0</v>
      </c>
      <c r="G1296" s="46">
        <v>0</v>
      </c>
      <c r="H1296" s="46">
        <v>0</v>
      </c>
      <c r="I1296" s="46">
        <v>0</v>
      </c>
      <c r="J1296" s="46">
        <v>0</v>
      </c>
      <c r="K1296" s="46">
        <v>0</v>
      </c>
      <c r="L1296" s="45">
        <v>2</v>
      </c>
      <c r="M1296" s="46">
        <v>4357423.04</v>
      </c>
      <c r="N1296" s="48">
        <v>0</v>
      </c>
      <c r="O1296" s="46">
        <v>0</v>
      </c>
      <c r="P1296" s="48">
        <v>0</v>
      </c>
      <c r="Q1296" s="46">
        <v>0</v>
      </c>
      <c r="R1296" s="48">
        <v>0</v>
      </c>
      <c r="S1296" s="46">
        <v>0</v>
      </c>
      <c r="T1296" s="46">
        <v>0</v>
      </c>
      <c r="U1296" s="46">
        <v>0</v>
      </c>
      <c r="V1296" s="48">
        <v>0</v>
      </c>
      <c r="W1296" s="48">
        <v>0</v>
      </c>
    </row>
    <row r="1297" spans="1:23" s="27" customFormat="1" ht="24.75" hidden="1" customHeight="1">
      <c r="A1297" s="16">
        <v>75</v>
      </c>
      <c r="B1297" s="7" t="s">
        <v>1032</v>
      </c>
      <c r="C1297" s="40">
        <f t="shared" si="137"/>
        <v>12722615.51</v>
      </c>
      <c r="D1297" s="47" t="s">
        <v>1434</v>
      </c>
      <c r="E1297" s="46">
        <v>184027.49</v>
      </c>
      <c r="F1297" s="46">
        <v>0</v>
      </c>
      <c r="G1297" s="46">
        <v>0</v>
      </c>
      <c r="H1297" s="46">
        <v>0</v>
      </c>
      <c r="I1297" s="46">
        <v>0</v>
      </c>
      <c r="J1297" s="46">
        <v>0</v>
      </c>
      <c r="K1297" s="46">
        <v>0</v>
      </c>
      <c r="L1297" s="45">
        <v>0</v>
      </c>
      <c r="M1297" s="46">
        <v>0</v>
      </c>
      <c r="N1297" s="48">
        <v>1452</v>
      </c>
      <c r="O1297" s="46">
        <v>6957273.2300000004</v>
      </c>
      <c r="P1297" s="48">
        <v>0</v>
      </c>
      <c r="Q1297" s="46">
        <v>0</v>
      </c>
      <c r="R1297" s="48">
        <v>3387.72</v>
      </c>
      <c r="S1297" s="46">
        <v>5581314.79</v>
      </c>
      <c r="T1297" s="46">
        <v>0</v>
      </c>
      <c r="U1297" s="46">
        <v>0</v>
      </c>
      <c r="V1297" s="48">
        <v>0</v>
      </c>
      <c r="W1297" s="48">
        <v>0</v>
      </c>
    </row>
    <row r="1298" spans="1:23" s="27" customFormat="1" ht="24.75" hidden="1" customHeight="1">
      <c r="A1298" s="16">
        <v>76</v>
      </c>
      <c r="B1298" s="7" t="s">
        <v>1033</v>
      </c>
      <c r="C1298" s="40">
        <f t="shared" si="137"/>
        <v>9191523.4499999993</v>
      </c>
      <c r="D1298" s="47" t="s">
        <v>1434</v>
      </c>
      <c r="E1298" s="46">
        <v>137324.74</v>
      </c>
      <c r="F1298" s="46">
        <v>0</v>
      </c>
      <c r="G1298" s="46">
        <v>0</v>
      </c>
      <c r="H1298" s="46">
        <v>0</v>
      </c>
      <c r="I1298" s="46">
        <v>0</v>
      </c>
      <c r="J1298" s="46">
        <v>0</v>
      </c>
      <c r="K1298" s="46">
        <v>0</v>
      </c>
      <c r="L1298" s="45">
        <v>0</v>
      </c>
      <c r="M1298" s="46">
        <v>0</v>
      </c>
      <c r="N1298" s="48">
        <v>1089</v>
      </c>
      <c r="O1298" s="46">
        <v>5296484.8899999997</v>
      </c>
      <c r="P1298" s="48">
        <v>0</v>
      </c>
      <c r="Q1298" s="46">
        <v>0</v>
      </c>
      <c r="R1298" s="48">
        <v>2656.6</v>
      </c>
      <c r="S1298" s="46">
        <v>3757713.82</v>
      </c>
      <c r="T1298" s="46">
        <v>0</v>
      </c>
      <c r="U1298" s="46">
        <v>0</v>
      </c>
      <c r="V1298" s="48">
        <v>0</v>
      </c>
      <c r="W1298" s="48">
        <v>0</v>
      </c>
    </row>
    <row r="1299" spans="1:23" s="27" customFormat="1" ht="21" hidden="1" customHeight="1">
      <c r="A1299" s="16">
        <v>77</v>
      </c>
      <c r="B1299" s="7" t="s">
        <v>1034</v>
      </c>
      <c r="C1299" s="40">
        <f t="shared" si="137"/>
        <v>7073114.1699999999</v>
      </c>
      <c r="D1299" s="47" t="s">
        <v>1434</v>
      </c>
      <c r="E1299" s="46">
        <v>111094.8</v>
      </c>
      <c r="F1299" s="46">
        <v>0</v>
      </c>
      <c r="G1299" s="46">
        <v>0</v>
      </c>
      <c r="H1299" s="46">
        <v>0</v>
      </c>
      <c r="I1299" s="46">
        <v>0</v>
      </c>
      <c r="J1299" s="46">
        <v>0</v>
      </c>
      <c r="K1299" s="46">
        <v>0</v>
      </c>
      <c r="L1299" s="8">
        <v>0</v>
      </c>
      <c r="M1299" s="46">
        <v>0</v>
      </c>
      <c r="N1299" s="46">
        <v>726</v>
      </c>
      <c r="O1299" s="46">
        <v>3618443.27</v>
      </c>
      <c r="P1299" s="46">
        <v>0</v>
      </c>
      <c r="Q1299" s="46">
        <v>0</v>
      </c>
      <c r="R1299" s="46">
        <v>1912.46</v>
      </c>
      <c r="S1299" s="46">
        <v>3343576.1</v>
      </c>
      <c r="T1299" s="46">
        <v>0</v>
      </c>
      <c r="U1299" s="46">
        <v>0</v>
      </c>
      <c r="V1299" s="46">
        <v>0</v>
      </c>
      <c r="W1299" s="48">
        <v>0</v>
      </c>
    </row>
    <row r="1300" spans="1:23" s="27" customFormat="1" ht="24.75" hidden="1" customHeight="1">
      <c r="A1300" s="16">
        <v>78</v>
      </c>
      <c r="B1300" s="7" t="s">
        <v>1054</v>
      </c>
      <c r="C1300" s="40">
        <f t="shared" si="137"/>
        <v>390029.35</v>
      </c>
      <c r="D1300" s="47" t="s">
        <v>1434</v>
      </c>
      <c r="E1300" s="46">
        <v>0</v>
      </c>
      <c r="F1300" s="46">
        <v>0</v>
      </c>
      <c r="G1300" s="46">
        <v>390029.35</v>
      </c>
      <c r="H1300" s="46">
        <v>0</v>
      </c>
      <c r="I1300" s="46">
        <v>0</v>
      </c>
      <c r="J1300" s="46">
        <v>0</v>
      </c>
      <c r="K1300" s="46">
        <v>0</v>
      </c>
      <c r="L1300" s="45">
        <v>0</v>
      </c>
      <c r="M1300" s="46">
        <v>0</v>
      </c>
      <c r="N1300" s="48">
        <v>0</v>
      </c>
      <c r="O1300" s="46">
        <v>0</v>
      </c>
      <c r="P1300" s="48">
        <v>0</v>
      </c>
      <c r="Q1300" s="46">
        <v>0</v>
      </c>
      <c r="R1300" s="48">
        <v>0</v>
      </c>
      <c r="S1300" s="46">
        <v>0</v>
      </c>
      <c r="T1300" s="48">
        <v>0</v>
      </c>
      <c r="U1300" s="48">
        <v>0</v>
      </c>
      <c r="V1300" s="48">
        <v>0</v>
      </c>
      <c r="W1300" s="46">
        <v>0</v>
      </c>
    </row>
    <row r="1301" spans="1:23" s="27" customFormat="1" ht="24.75" hidden="1" customHeight="1">
      <c r="A1301" s="16">
        <v>79</v>
      </c>
      <c r="B1301" s="7" t="s">
        <v>1042</v>
      </c>
      <c r="C1301" s="40">
        <f t="shared" si="137"/>
        <v>4980902.87</v>
      </c>
      <c r="D1301" s="47" t="s">
        <v>1434</v>
      </c>
      <c r="E1301" s="46">
        <v>0</v>
      </c>
      <c r="F1301" s="46">
        <v>0</v>
      </c>
      <c r="G1301" s="46">
        <v>0</v>
      </c>
      <c r="H1301" s="46">
        <v>0</v>
      </c>
      <c r="I1301" s="46">
        <v>0</v>
      </c>
      <c r="J1301" s="46">
        <v>0</v>
      </c>
      <c r="K1301" s="46">
        <v>0</v>
      </c>
      <c r="L1301" s="8">
        <v>0</v>
      </c>
      <c r="M1301" s="46">
        <v>0</v>
      </c>
      <c r="N1301" s="46">
        <v>1250</v>
      </c>
      <c r="O1301" s="46">
        <v>4980902.87</v>
      </c>
      <c r="P1301" s="46">
        <v>0</v>
      </c>
      <c r="Q1301" s="46">
        <v>0</v>
      </c>
      <c r="R1301" s="46">
        <v>0</v>
      </c>
      <c r="S1301" s="46">
        <v>0</v>
      </c>
      <c r="T1301" s="48">
        <v>0</v>
      </c>
      <c r="U1301" s="48">
        <v>0</v>
      </c>
      <c r="V1301" s="46">
        <v>0</v>
      </c>
      <c r="W1301" s="46">
        <v>0</v>
      </c>
    </row>
    <row r="1302" spans="1:23" s="27" customFormat="1" ht="24" hidden="1" customHeight="1">
      <c r="A1302" s="16">
        <v>80</v>
      </c>
      <c r="B1302" s="7" t="s">
        <v>1058</v>
      </c>
      <c r="C1302" s="40">
        <f t="shared" si="137"/>
        <v>8380204.0099999998</v>
      </c>
      <c r="D1302" s="47" t="s">
        <v>1434</v>
      </c>
      <c r="E1302" s="46">
        <v>0</v>
      </c>
      <c r="F1302" s="46">
        <v>0</v>
      </c>
      <c r="G1302" s="46">
        <v>2241168.98</v>
      </c>
      <c r="H1302" s="46">
        <v>2246748.27</v>
      </c>
      <c r="I1302" s="46">
        <v>1123374.1299999999</v>
      </c>
      <c r="J1302" s="46">
        <v>2768912.63</v>
      </c>
      <c r="K1302" s="46">
        <v>0</v>
      </c>
      <c r="L1302" s="8">
        <v>0</v>
      </c>
      <c r="M1302" s="46">
        <v>0</v>
      </c>
      <c r="N1302" s="46">
        <v>0</v>
      </c>
      <c r="O1302" s="46">
        <v>0</v>
      </c>
      <c r="P1302" s="46">
        <v>0</v>
      </c>
      <c r="Q1302" s="46">
        <v>0</v>
      </c>
      <c r="R1302" s="46">
        <v>0</v>
      </c>
      <c r="S1302" s="46">
        <v>0</v>
      </c>
      <c r="T1302" s="48">
        <v>0</v>
      </c>
      <c r="U1302" s="48">
        <v>0</v>
      </c>
      <c r="V1302" s="46">
        <v>0</v>
      </c>
      <c r="W1302" s="46">
        <v>0</v>
      </c>
    </row>
    <row r="1303" spans="1:23" s="27" customFormat="1" ht="24.75" hidden="1" customHeight="1">
      <c r="A1303" s="16">
        <v>81</v>
      </c>
      <c r="B1303" s="7" t="s">
        <v>684</v>
      </c>
      <c r="C1303" s="40">
        <f t="shared" si="137"/>
        <v>6589954.1100000003</v>
      </c>
      <c r="D1303" s="47" t="s">
        <v>1434</v>
      </c>
      <c r="E1303" s="46">
        <v>53140.12</v>
      </c>
      <c r="F1303" s="46">
        <v>0</v>
      </c>
      <c r="G1303" s="46">
        <v>0</v>
      </c>
      <c r="H1303" s="46">
        <v>0</v>
      </c>
      <c r="I1303" s="46">
        <v>0</v>
      </c>
      <c r="J1303" s="46">
        <v>0</v>
      </c>
      <c r="K1303" s="46">
        <v>0</v>
      </c>
      <c r="L1303" s="8">
        <v>3</v>
      </c>
      <c r="M1303" s="46">
        <v>6536813.9900000002</v>
      </c>
      <c r="N1303" s="46">
        <v>0</v>
      </c>
      <c r="O1303" s="46">
        <v>0</v>
      </c>
      <c r="P1303" s="46">
        <v>0</v>
      </c>
      <c r="Q1303" s="46">
        <v>0</v>
      </c>
      <c r="R1303" s="46">
        <v>0</v>
      </c>
      <c r="S1303" s="46">
        <v>0</v>
      </c>
      <c r="T1303" s="46">
        <v>0</v>
      </c>
      <c r="U1303" s="46">
        <v>0</v>
      </c>
      <c r="V1303" s="46">
        <v>0</v>
      </c>
      <c r="W1303" s="48">
        <v>0</v>
      </c>
    </row>
    <row r="1304" spans="1:23" s="27" customFormat="1" ht="24.75" hidden="1" customHeight="1">
      <c r="A1304" s="16">
        <v>82</v>
      </c>
      <c r="B1304" s="7" t="s">
        <v>1035</v>
      </c>
      <c r="C1304" s="40">
        <f t="shared" si="137"/>
        <v>6597696.2000000002</v>
      </c>
      <c r="D1304" s="47" t="s">
        <v>1434</v>
      </c>
      <c r="E1304" s="46">
        <v>53151.92</v>
      </c>
      <c r="F1304" s="46">
        <v>0</v>
      </c>
      <c r="G1304" s="46">
        <v>0</v>
      </c>
      <c r="H1304" s="46">
        <v>0</v>
      </c>
      <c r="I1304" s="46">
        <v>0</v>
      </c>
      <c r="J1304" s="46">
        <v>0</v>
      </c>
      <c r="K1304" s="46">
        <v>0</v>
      </c>
      <c r="L1304" s="8">
        <v>3</v>
      </c>
      <c r="M1304" s="46">
        <v>6544544.2800000003</v>
      </c>
      <c r="N1304" s="46">
        <v>0</v>
      </c>
      <c r="O1304" s="46">
        <v>0</v>
      </c>
      <c r="P1304" s="46">
        <v>0</v>
      </c>
      <c r="Q1304" s="46">
        <v>0</v>
      </c>
      <c r="R1304" s="46">
        <v>0</v>
      </c>
      <c r="S1304" s="46">
        <v>0</v>
      </c>
      <c r="T1304" s="46">
        <v>0</v>
      </c>
      <c r="U1304" s="46">
        <v>0</v>
      </c>
      <c r="V1304" s="46">
        <v>0</v>
      </c>
      <c r="W1304" s="48">
        <v>0</v>
      </c>
    </row>
    <row r="1305" spans="1:23" s="27" customFormat="1" ht="24.75" hidden="1" customHeight="1">
      <c r="A1305" s="16">
        <v>83</v>
      </c>
      <c r="B1305" s="7" t="s">
        <v>304</v>
      </c>
      <c r="C1305" s="40">
        <f t="shared" si="137"/>
        <v>7170161.21</v>
      </c>
      <c r="D1305" s="47" t="s">
        <v>1434</v>
      </c>
      <c r="E1305" s="46">
        <v>0</v>
      </c>
      <c r="F1305" s="46">
        <v>0</v>
      </c>
      <c r="G1305" s="46">
        <v>0</v>
      </c>
      <c r="H1305" s="46">
        <v>0</v>
      </c>
      <c r="I1305" s="46">
        <v>0</v>
      </c>
      <c r="J1305" s="46">
        <v>0</v>
      </c>
      <c r="K1305" s="46">
        <v>0</v>
      </c>
      <c r="L1305" s="8">
        <v>0</v>
      </c>
      <c r="M1305" s="46">
        <v>0</v>
      </c>
      <c r="N1305" s="46">
        <v>1045</v>
      </c>
      <c r="O1305" s="46">
        <v>4130228.67</v>
      </c>
      <c r="P1305" s="46">
        <v>0</v>
      </c>
      <c r="Q1305" s="46">
        <v>0</v>
      </c>
      <c r="R1305" s="46">
        <v>2652.16</v>
      </c>
      <c r="S1305" s="46">
        <v>3039932.54</v>
      </c>
      <c r="T1305" s="46">
        <v>0</v>
      </c>
      <c r="U1305" s="46">
        <v>0</v>
      </c>
      <c r="V1305" s="46">
        <v>0</v>
      </c>
      <c r="W1305" s="48">
        <v>0</v>
      </c>
    </row>
    <row r="1306" spans="1:23" s="27" customFormat="1" ht="24.75" hidden="1" customHeight="1">
      <c r="A1306" s="16">
        <v>84</v>
      </c>
      <c r="B1306" s="7" t="s">
        <v>1046</v>
      </c>
      <c r="C1306" s="40">
        <f t="shared" si="137"/>
        <v>6101717.5499999998</v>
      </c>
      <c r="D1306" s="47" t="s">
        <v>1434</v>
      </c>
      <c r="E1306" s="46">
        <v>0</v>
      </c>
      <c r="F1306" s="46">
        <v>0</v>
      </c>
      <c r="G1306" s="46">
        <v>0</v>
      </c>
      <c r="H1306" s="46">
        <v>0</v>
      </c>
      <c r="I1306" s="46">
        <v>0</v>
      </c>
      <c r="J1306" s="46">
        <v>0</v>
      </c>
      <c r="K1306" s="46">
        <v>0</v>
      </c>
      <c r="L1306" s="8">
        <v>0</v>
      </c>
      <c r="M1306" s="46">
        <v>0</v>
      </c>
      <c r="N1306" s="46">
        <v>1045</v>
      </c>
      <c r="O1306" s="46">
        <v>3144605.68</v>
      </c>
      <c r="P1306" s="46">
        <v>0</v>
      </c>
      <c r="Q1306" s="46">
        <v>0</v>
      </c>
      <c r="R1306" s="46">
        <v>2556</v>
      </c>
      <c r="S1306" s="46">
        <v>2957111.87</v>
      </c>
      <c r="T1306" s="46">
        <v>0</v>
      </c>
      <c r="U1306" s="46">
        <v>0</v>
      </c>
      <c r="V1306" s="46">
        <v>0</v>
      </c>
      <c r="W1306" s="48">
        <v>0</v>
      </c>
    </row>
    <row r="1307" spans="1:23" s="27" customFormat="1" ht="24.75" hidden="1" customHeight="1">
      <c r="A1307" s="16">
        <v>85</v>
      </c>
      <c r="B1307" s="7" t="s">
        <v>1036</v>
      </c>
      <c r="C1307" s="40">
        <f t="shared" si="137"/>
        <v>7704147.5199999996</v>
      </c>
      <c r="D1307" s="47" t="s">
        <v>1434</v>
      </c>
      <c r="E1307" s="46">
        <v>154986.93</v>
      </c>
      <c r="F1307" s="46">
        <v>0</v>
      </c>
      <c r="G1307" s="46">
        <v>0</v>
      </c>
      <c r="H1307" s="46">
        <v>0</v>
      </c>
      <c r="I1307" s="46">
        <v>0</v>
      </c>
      <c r="J1307" s="46">
        <v>0</v>
      </c>
      <c r="K1307" s="46">
        <v>0</v>
      </c>
      <c r="L1307" s="8">
        <v>0</v>
      </c>
      <c r="M1307" s="46">
        <v>0</v>
      </c>
      <c r="N1307" s="46">
        <v>1045</v>
      </c>
      <c r="O1307" s="46">
        <v>4652514.87</v>
      </c>
      <c r="P1307" s="46">
        <v>0</v>
      </c>
      <c r="Q1307" s="46">
        <v>0</v>
      </c>
      <c r="R1307" s="46">
        <v>2652.16</v>
      </c>
      <c r="S1307" s="46">
        <v>2896645.72</v>
      </c>
      <c r="T1307" s="46">
        <v>0</v>
      </c>
      <c r="U1307" s="46">
        <v>0</v>
      </c>
      <c r="V1307" s="46">
        <v>0</v>
      </c>
      <c r="W1307" s="48">
        <v>0</v>
      </c>
    </row>
    <row r="1308" spans="1:23" s="27" customFormat="1" ht="24.75" hidden="1" customHeight="1">
      <c r="A1308" s="16">
        <v>86</v>
      </c>
      <c r="B1308" s="7" t="s">
        <v>1037</v>
      </c>
      <c r="C1308" s="40">
        <f t="shared" si="137"/>
        <v>2613192.87</v>
      </c>
      <c r="D1308" s="47" t="s">
        <v>1434</v>
      </c>
      <c r="E1308" s="46">
        <v>92583.42</v>
      </c>
      <c r="F1308" s="46">
        <v>0</v>
      </c>
      <c r="G1308" s="46">
        <v>0</v>
      </c>
      <c r="H1308" s="46">
        <v>0</v>
      </c>
      <c r="I1308" s="46">
        <v>0</v>
      </c>
      <c r="J1308" s="46">
        <v>0</v>
      </c>
      <c r="K1308" s="46">
        <v>0</v>
      </c>
      <c r="L1308" s="8">
        <v>0</v>
      </c>
      <c r="M1308" s="46">
        <v>0</v>
      </c>
      <c r="N1308" s="46">
        <v>0</v>
      </c>
      <c r="O1308" s="46">
        <v>0</v>
      </c>
      <c r="P1308" s="46">
        <v>0</v>
      </c>
      <c r="Q1308" s="46">
        <v>0</v>
      </c>
      <c r="R1308" s="46">
        <v>2593.5</v>
      </c>
      <c r="S1308" s="46">
        <v>2520609.4500000002</v>
      </c>
      <c r="T1308" s="46">
        <v>0</v>
      </c>
      <c r="U1308" s="46">
        <v>0</v>
      </c>
      <c r="V1308" s="46">
        <v>0</v>
      </c>
      <c r="W1308" s="48">
        <v>0</v>
      </c>
    </row>
    <row r="1309" spans="1:23" s="27" customFormat="1" ht="24.75" hidden="1" customHeight="1">
      <c r="A1309" s="16">
        <v>87</v>
      </c>
      <c r="B1309" s="7" t="s">
        <v>1137</v>
      </c>
      <c r="C1309" s="40">
        <f t="shared" si="137"/>
        <v>9777314.6899999995</v>
      </c>
      <c r="D1309" s="47" t="s">
        <v>1434</v>
      </c>
      <c r="E1309" s="46">
        <v>0</v>
      </c>
      <c r="F1309" s="46">
        <v>0</v>
      </c>
      <c r="G1309" s="46">
        <v>9777314.6899999995</v>
      </c>
      <c r="H1309" s="46">
        <v>0</v>
      </c>
      <c r="I1309" s="46">
        <v>0</v>
      </c>
      <c r="J1309" s="46">
        <v>0</v>
      </c>
      <c r="K1309" s="46">
        <v>0</v>
      </c>
      <c r="L1309" s="8">
        <v>0</v>
      </c>
      <c r="M1309" s="46">
        <v>0</v>
      </c>
      <c r="N1309" s="46">
        <v>0</v>
      </c>
      <c r="O1309" s="46">
        <v>0</v>
      </c>
      <c r="P1309" s="46">
        <v>0</v>
      </c>
      <c r="Q1309" s="46">
        <v>0</v>
      </c>
      <c r="R1309" s="46">
        <v>0</v>
      </c>
      <c r="S1309" s="46">
        <v>0</v>
      </c>
      <c r="T1309" s="48">
        <v>0</v>
      </c>
      <c r="U1309" s="48">
        <v>0</v>
      </c>
      <c r="V1309" s="46">
        <v>0</v>
      </c>
      <c r="W1309" s="46">
        <v>0</v>
      </c>
    </row>
    <row r="1310" spans="1:23" s="27" customFormat="1" ht="24.75" hidden="1" customHeight="1">
      <c r="A1310" s="16">
        <v>88</v>
      </c>
      <c r="B1310" s="7" t="s">
        <v>1059</v>
      </c>
      <c r="C1310" s="40">
        <f t="shared" si="137"/>
        <v>8635292.5700000003</v>
      </c>
      <c r="D1310" s="47" t="s">
        <v>1434</v>
      </c>
      <c r="E1310" s="46">
        <v>0</v>
      </c>
      <c r="F1310" s="46">
        <v>0</v>
      </c>
      <c r="G1310" s="46">
        <v>2081754.84</v>
      </c>
      <c r="H1310" s="46">
        <v>2423504.91</v>
      </c>
      <c r="I1310" s="46">
        <v>1211752.46</v>
      </c>
      <c r="J1310" s="46">
        <v>2918280.36</v>
      </c>
      <c r="K1310" s="46">
        <v>0</v>
      </c>
      <c r="L1310" s="8">
        <v>0</v>
      </c>
      <c r="M1310" s="46">
        <v>0</v>
      </c>
      <c r="N1310" s="46">
        <v>0</v>
      </c>
      <c r="O1310" s="46">
        <v>0</v>
      </c>
      <c r="P1310" s="46">
        <v>0</v>
      </c>
      <c r="Q1310" s="46">
        <v>0</v>
      </c>
      <c r="R1310" s="46">
        <v>0</v>
      </c>
      <c r="S1310" s="46">
        <v>0</v>
      </c>
      <c r="T1310" s="48">
        <v>0</v>
      </c>
      <c r="U1310" s="48">
        <v>0</v>
      </c>
      <c r="V1310" s="46">
        <v>0</v>
      </c>
      <c r="W1310" s="46">
        <v>0</v>
      </c>
    </row>
    <row r="1311" spans="1:23" s="27" customFormat="1" ht="24.75" hidden="1" customHeight="1">
      <c r="A1311" s="16">
        <v>89</v>
      </c>
      <c r="B1311" s="7" t="s">
        <v>1047</v>
      </c>
      <c r="C1311" s="40">
        <f t="shared" si="137"/>
        <v>3998797</v>
      </c>
      <c r="D1311" s="47" t="s">
        <v>1434</v>
      </c>
      <c r="E1311" s="46">
        <v>0</v>
      </c>
      <c r="F1311" s="46">
        <v>0</v>
      </c>
      <c r="G1311" s="46">
        <v>0</v>
      </c>
      <c r="H1311" s="46">
        <v>0</v>
      </c>
      <c r="I1311" s="46">
        <v>0</v>
      </c>
      <c r="J1311" s="46">
        <v>0</v>
      </c>
      <c r="K1311" s="46">
        <v>0</v>
      </c>
      <c r="L1311" s="8">
        <v>0</v>
      </c>
      <c r="M1311" s="46">
        <v>0</v>
      </c>
      <c r="N1311" s="46">
        <v>1045</v>
      </c>
      <c r="O1311" s="46">
        <v>3998797</v>
      </c>
      <c r="P1311" s="46">
        <v>0</v>
      </c>
      <c r="Q1311" s="46">
        <v>0</v>
      </c>
      <c r="R1311" s="46">
        <v>0</v>
      </c>
      <c r="S1311" s="46">
        <v>0</v>
      </c>
      <c r="T1311" s="48">
        <v>0</v>
      </c>
      <c r="U1311" s="48">
        <v>0</v>
      </c>
      <c r="V1311" s="46">
        <v>0</v>
      </c>
      <c r="W1311" s="46">
        <v>0</v>
      </c>
    </row>
    <row r="1312" spans="1:23" s="27" customFormat="1" ht="24.75" hidden="1" customHeight="1">
      <c r="A1312" s="16">
        <v>90</v>
      </c>
      <c r="B1312" s="7" t="s">
        <v>1048</v>
      </c>
      <c r="C1312" s="40">
        <f t="shared" si="137"/>
        <v>4019878.86</v>
      </c>
      <c r="D1312" s="47" t="s">
        <v>1434</v>
      </c>
      <c r="E1312" s="46">
        <v>0</v>
      </c>
      <c r="F1312" s="46">
        <v>0</v>
      </c>
      <c r="G1312" s="46">
        <v>0</v>
      </c>
      <c r="H1312" s="46">
        <v>0</v>
      </c>
      <c r="I1312" s="46">
        <v>0</v>
      </c>
      <c r="J1312" s="46">
        <v>0</v>
      </c>
      <c r="K1312" s="46">
        <v>0</v>
      </c>
      <c r="L1312" s="8">
        <v>0</v>
      </c>
      <c r="M1312" s="46">
        <v>0</v>
      </c>
      <c r="N1312" s="46">
        <v>1045</v>
      </c>
      <c r="O1312" s="46">
        <v>4019878.86</v>
      </c>
      <c r="P1312" s="46">
        <v>0</v>
      </c>
      <c r="Q1312" s="46">
        <v>0</v>
      </c>
      <c r="R1312" s="46">
        <v>0</v>
      </c>
      <c r="S1312" s="46">
        <v>0</v>
      </c>
      <c r="T1312" s="48">
        <v>0</v>
      </c>
      <c r="U1312" s="48">
        <v>0</v>
      </c>
      <c r="V1312" s="46">
        <v>0</v>
      </c>
      <c r="W1312" s="46">
        <v>0</v>
      </c>
    </row>
    <row r="1313" spans="1:23" s="27" customFormat="1" ht="24.75" hidden="1" customHeight="1">
      <c r="A1313" s="16">
        <v>91</v>
      </c>
      <c r="B1313" s="7" t="s">
        <v>1049</v>
      </c>
      <c r="C1313" s="40">
        <f t="shared" si="137"/>
        <v>6521839.54</v>
      </c>
      <c r="D1313" s="47" t="s">
        <v>1434</v>
      </c>
      <c r="E1313" s="46">
        <v>0</v>
      </c>
      <c r="F1313" s="46">
        <v>0</v>
      </c>
      <c r="G1313" s="46">
        <v>0</v>
      </c>
      <c r="H1313" s="46">
        <v>0</v>
      </c>
      <c r="I1313" s="46">
        <v>0</v>
      </c>
      <c r="J1313" s="46">
        <v>0</v>
      </c>
      <c r="K1313" s="46">
        <v>0</v>
      </c>
      <c r="L1313" s="8">
        <v>0</v>
      </c>
      <c r="M1313" s="46">
        <v>0</v>
      </c>
      <c r="N1313" s="46">
        <v>1241.1500000000001</v>
      </c>
      <c r="O1313" s="46">
        <v>6521839.54</v>
      </c>
      <c r="P1313" s="46">
        <v>0</v>
      </c>
      <c r="Q1313" s="46">
        <v>0</v>
      </c>
      <c r="R1313" s="46">
        <v>0</v>
      </c>
      <c r="S1313" s="46">
        <v>0</v>
      </c>
      <c r="T1313" s="48">
        <v>0</v>
      </c>
      <c r="U1313" s="48">
        <v>0</v>
      </c>
      <c r="V1313" s="46">
        <v>0</v>
      </c>
      <c r="W1313" s="46">
        <v>0</v>
      </c>
    </row>
    <row r="1314" spans="1:23" s="27" customFormat="1" ht="24.75" hidden="1" customHeight="1">
      <c r="A1314" s="16">
        <v>92</v>
      </c>
      <c r="B1314" s="7" t="s">
        <v>1050</v>
      </c>
      <c r="C1314" s="40">
        <f t="shared" si="137"/>
        <v>5296484.8899999997</v>
      </c>
      <c r="D1314" s="47" t="s">
        <v>1434</v>
      </c>
      <c r="E1314" s="46">
        <v>0</v>
      </c>
      <c r="F1314" s="46">
        <v>0</v>
      </c>
      <c r="G1314" s="46">
        <v>0</v>
      </c>
      <c r="H1314" s="46">
        <v>0</v>
      </c>
      <c r="I1314" s="46">
        <v>0</v>
      </c>
      <c r="J1314" s="46">
        <v>0</v>
      </c>
      <c r="K1314" s="46">
        <v>0</v>
      </c>
      <c r="L1314" s="8">
        <v>0</v>
      </c>
      <c r="M1314" s="46">
        <v>0</v>
      </c>
      <c r="N1314" s="46">
        <v>1045</v>
      </c>
      <c r="O1314" s="46">
        <v>5296484.8899999997</v>
      </c>
      <c r="P1314" s="46">
        <v>0</v>
      </c>
      <c r="Q1314" s="46">
        <v>0</v>
      </c>
      <c r="R1314" s="46">
        <v>0</v>
      </c>
      <c r="S1314" s="46">
        <v>0</v>
      </c>
      <c r="T1314" s="48">
        <v>0</v>
      </c>
      <c r="U1314" s="48">
        <v>0</v>
      </c>
      <c r="V1314" s="46">
        <v>0</v>
      </c>
      <c r="W1314" s="46">
        <v>0</v>
      </c>
    </row>
    <row r="1315" spans="1:23" s="27" customFormat="1" ht="24.75" hidden="1" customHeight="1">
      <c r="A1315" s="16">
        <v>93</v>
      </c>
      <c r="B1315" s="7" t="s">
        <v>1494</v>
      </c>
      <c r="C1315" s="40">
        <f t="shared" si="137"/>
        <v>7480336.96</v>
      </c>
      <c r="D1315" s="47" t="s">
        <v>1434</v>
      </c>
      <c r="E1315" s="46">
        <v>0</v>
      </c>
      <c r="F1315" s="46">
        <v>0</v>
      </c>
      <c r="G1315" s="46">
        <v>0</v>
      </c>
      <c r="H1315" s="46">
        <v>0</v>
      </c>
      <c r="I1315" s="46">
        <v>0</v>
      </c>
      <c r="J1315" s="46">
        <v>0</v>
      </c>
      <c r="K1315" s="46">
        <v>0</v>
      </c>
      <c r="L1315" s="8">
        <v>0</v>
      </c>
      <c r="M1315" s="46">
        <v>0</v>
      </c>
      <c r="N1315" s="46">
        <v>1045</v>
      </c>
      <c r="O1315" s="46">
        <v>4207996.1500000004</v>
      </c>
      <c r="P1315" s="46">
        <v>0</v>
      </c>
      <c r="Q1315" s="46">
        <v>0</v>
      </c>
      <c r="R1315" s="46">
        <v>2652.16</v>
      </c>
      <c r="S1315" s="46">
        <v>3272340.81</v>
      </c>
      <c r="T1315" s="48">
        <v>0</v>
      </c>
      <c r="U1315" s="48">
        <v>0</v>
      </c>
      <c r="V1315" s="46">
        <v>0</v>
      </c>
      <c r="W1315" s="46">
        <v>0</v>
      </c>
    </row>
    <row r="1316" spans="1:23" s="27" customFormat="1" ht="27.75" hidden="1" customHeight="1">
      <c r="A1316" s="16">
        <v>94</v>
      </c>
      <c r="B1316" s="7" t="s">
        <v>1391</v>
      </c>
      <c r="C1316" s="40">
        <f t="shared" si="137"/>
        <v>8722621.9100000001</v>
      </c>
      <c r="D1316" s="47" t="s">
        <v>1434</v>
      </c>
      <c r="E1316" s="46">
        <v>0</v>
      </c>
      <c r="F1316" s="46">
        <v>0</v>
      </c>
      <c r="G1316" s="46">
        <v>5335283.04</v>
      </c>
      <c r="H1316" s="46">
        <v>1549969.85</v>
      </c>
      <c r="I1316" s="46">
        <v>939275.71</v>
      </c>
      <c r="J1316" s="46">
        <v>898093.31</v>
      </c>
      <c r="K1316" s="46">
        <v>0</v>
      </c>
      <c r="L1316" s="8">
        <v>0</v>
      </c>
      <c r="M1316" s="46">
        <v>0</v>
      </c>
      <c r="N1316" s="46">
        <v>0</v>
      </c>
      <c r="O1316" s="46">
        <v>0</v>
      </c>
      <c r="P1316" s="46">
        <v>0</v>
      </c>
      <c r="Q1316" s="46">
        <v>0</v>
      </c>
      <c r="R1316" s="46">
        <v>0</v>
      </c>
      <c r="S1316" s="46">
        <v>0</v>
      </c>
      <c r="T1316" s="48">
        <v>0</v>
      </c>
      <c r="U1316" s="48">
        <v>0</v>
      </c>
      <c r="V1316" s="46">
        <v>0</v>
      </c>
      <c r="W1316" s="46">
        <v>0</v>
      </c>
    </row>
    <row r="1317" spans="1:23" s="27" customFormat="1" ht="24.75" hidden="1" customHeight="1">
      <c r="A1317" s="16">
        <v>95</v>
      </c>
      <c r="B1317" s="7" t="s">
        <v>1138</v>
      </c>
      <c r="C1317" s="40">
        <f t="shared" si="137"/>
        <v>2810691.94</v>
      </c>
      <c r="D1317" s="47" t="s">
        <v>1434</v>
      </c>
      <c r="E1317" s="46">
        <v>0</v>
      </c>
      <c r="F1317" s="46">
        <v>0</v>
      </c>
      <c r="G1317" s="46">
        <v>2810691.94</v>
      </c>
      <c r="H1317" s="46">
        <v>0</v>
      </c>
      <c r="I1317" s="46">
        <v>0</v>
      </c>
      <c r="J1317" s="46">
        <v>0</v>
      </c>
      <c r="K1317" s="46">
        <v>0</v>
      </c>
      <c r="L1317" s="8">
        <v>0</v>
      </c>
      <c r="M1317" s="46">
        <v>0</v>
      </c>
      <c r="N1317" s="46">
        <v>0</v>
      </c>
      <c r="O1317" s="46">
        <v>0</v>
      </c>
      <c r="P1317" s="46">
        <v>0</v>
      </c>
      <c r="Q1317" s="46">
        <v>0</v>
      </c>
      <c r="R1317" s="46">
        <v>0</v>
      </c>
      <c r="S1317" s="46">
        <v>0</v>
      </c>
      <c r="T1317" s="48">
        <v>0</v>
      </c>
      <c r="U1317" s="48">
        <v>0</v>
      </c>
      <c r="V1317" s="46">
        <v>0</v>
      </c>
      <c r="W1317" s="46">
        <v>0</v>
      </c>
    </row>
    <row r="1318" spans="1:23" s="27" customFormat="1" ht="24.75" hidden="1" customHeight="1">
      <c r="A1318" s="16">
        <v>96</v>
      </c>
      <c r="B1318" s="7" t="s">
        <v>1038</v>
      </c>
      <c r="C1318" s="40">
        <f t="shared" si="137"/>
        <v>11298701.029999999</v>
      </c>
      <c r="D1318" s="47" t="s">
        <v>1434</v>
      </c>
      <c r="E1318" s="46">
        <v>179179.4</v>
      </c>
      <c r="F1318" s="46">
        <v>0</v>
      </c>
      <c r="G1318" s="46">
        <v>0</v>
      </c>
      <c r="H1318" s="46">
        <v>0</v>
      </c>
      <c r="I1318" s="46">
        <v>0</v>
      </c>
      <c r="J1318" s="46">
        <v>0</v>
      </c>
      <c r="K1318" s="46">
        <v>0</v>
      </c>
      <c r="L1318" s="8">
        <v>0</v>
      </c>
      <c r="M1318" s="46">
        <v>0</v>
      </c>
      <c r="N1318" s="46">
        <v>1452</v>
      </c>
      <c r="O1318" s="46">
        <v>6239988.7999999998</v>
      </c>
      <c r="P1318" s="46">
        <v>0</v>
      </c>
      <c r="Q1318" s="46">
        <v>0</v>
      </c>
      <c r="R1318" s="46">
        <v>3287.38</v>
      </c>
      <c r="S1318" s="46">
        <v>4879532.83</v>
      </c>
      <c r="T1318" s="46">
        <v>0</v>
      </c>
      <c r="U1318" s="46">
        <v>0</v>
      </c>
      <c r="V1318" s="46">
        <v>0</v>
      </c>
      <c r="W1318" s="48">
        <v>0</v>
      </c>
    </row>
    <row r="1319" spans="1:23" s="27" customFormat="1" ht="24.75" hidden="1" customHeight="1">
      <c r="A1319" s="16">
        <v>97</v>
      </c>
      <c r="B1319" s="7" t="s">
        <v>1039</v>
      </c>
      <c r="C1319" s="40">
        <f t="shared" si="137"/>
        <v>8701115.2799999993</v>
      </c>
      <c r="D1319" s="47" t="s">
        <v>1434</v>
      </c>
      <c r="E1319" s="46">
        <v>154377.46</v>
      </c>
      <c r="F1319" s="46">
        <v>0</v>
      </c>
      <c r="G1319" s="46">
        <v>0</v>
      </c>
      <c r="H1319" s="46">
        <v>0</v>
      </c>
      <c r="I1319" s="46">
        <v>0</v>
      </c>
      <c r="J1319" s="46">
        <v>0</v>
      </c>
      <c r="K1319" s="46">
        <v>0</v>
      </c>
      <c r="L1319" s="8">
        <v>0</v>
      </c>
      <c r="M1319" s="46">
        <v>0</v>
      </c>
      <c r="N1319" s="46">
        <v>1089</v>
      </c>
      <c r="O1319" s="46">
        <v>4776673.41</v>
      </c>
      <c r="P1319" s="46">
        <v>0</v>
      </c>
      <c r="Q1319" s="46">
        <v>0</v>
      </c>
      <c r="R1319" s="46">
        <v>2732.97</v>
      </c>
      <c r="S1319" s="46">
        <v>3770064.41</v>
      </c>
      <c r="T1319" s="46">
        <v>0</v>
      </c>
      <c r="U1319" s="46">
        <v>0</v>
      </c>
      <c r="V1319" s="46">
        <v>0</v>
      </c>
      <c r="W1319" s="48">
        <v>0</v>
      </c>
    </row>
    <row r="1320" spans="1:23" s="27" customFormat="1" ht="24.75" hidden="1" customHeight="1">
      <c r="A1320" s="16">
        <v>98</v>
      </c>
      <c r="B1320" s="7" t="s">
        <v>1062</v>
      </c>
      <c r="C1320" s="40">
        <f t="shared" si="137"/>
        <v>492402.19</v>
      </c>
      <c r="D1320" s="47" t="s">
        <v>1434</v>
      </c>
      <c r="E1320" s="46">
        <v>0</v>
      </c>
      <c r="F1320" s="46">
        <v>0</v>
      </c>
      <c r="G1320" s="46">
        <v>492402.19</v>
      </c>
      <c r="H1320" s="46">
        <v>0</v>
      </c>
      <c r="I1320" s="46">
        <v>0</v>
      </c>
      <c r="J1320" s="46">
        <v>0</v>
      </c>
      <c r="K1320" s="46">
        <v>0</v>
      </c>
      <c r="L1320" s="8">
        <v>0</v>
      </c>
      <c r="M1320" s="46">
        <v>0</v>
      </c>
      <c r="N1320" s="46">
        <v>0</v>
      </c>
      <c r="O1320" s="46">
        <v>0</v>
      </c>
      <c r="P1320" s="46">
        <v>0</v>
      </c>
      <c r="Q1320" s="46">
        <v>0</v>
      </c>
      <c r="R1320" s="46">
        <v>0</v>
      </c>
      <c r="S1320" s="46">
        <v>0</v>
      </c>
      <c r="T1320" s="48">
        <v>0</v>
      </c>
      <c r="U1320" s="48">
        <v>0</v>
      </c>
      <c r="V1320" s="46">
        <v>0</v>
      </c>
      <c r="W1320" s="46">
        <v>0</v>
      </c>
    </row>
    <row r="1321" spans="1:23" s="27" customFormat="1" ht="24.75" hidden="1" customHeight="1">
      <c r="A1321" s="16">
        <v>99</v>
      </c>
      <c r="B1321" s="7" t="s">
        <v>1064</v>
      </c>
      <c r="C1321" s="40">
        <f t="shared" si="137"/>
        <v>355037.03</v>
      </c>
      <c r="D1321" s="47" t="s">
        <v>1434</v>
      </c>
      <c r="E1321" s="46">
        <v>0</v>
      </c>
      <c r="F1321" s="46">
        <v>0</v>
      </c>
      <c r="G1321" s="46">
        <v>355037.03</v>
      </c>
      <c r="H1321" s="46">
        <v>0</v>
      </c>
      <c r="I1321" s="46">
        <v>0</v>
      </c>
      <c r="J1321" s="46">
        <v>0</v>
      </c>
      <c r="K1321" s="46">
        <v>0</v>
      </c>
      <c r="L1321" s="8">
        <v>0</v>
      </c>
      <c r="M1321" s="46">
        <v>0</v>
      </c>
      <c r="N1321" s="46">
        <v>0</v>
      </c>
      <c r="O1321" s="46">
        <v>0</v>
      </c>
      <c r="P1321" s="46">
        <v>0</v>
      </c>
      <c r="Q1321" s="46">
        <v>0</v>
      </c>
      <c r="R1321" s="46">
        <v>0</v>
      </c>
      <c r="S1321" s="46">
        <v>0</v>
      </c>
      <c r="T1321" s="48">
        <v>0</v>
      </c>
      <c r="U1321" s="48">
        <v>0</v>
      </c>
      <c r="V1321" s="46">
        <v>0</v>
      </c>
      <c r="W1321" s="46">
        <v>0</v>
      </c>
    </row>
    <row r="1322" spans="1:23" s="27" customFormat="1" ht="24.75" hidden="1" customHeight="1">
      <c r="A1322" s="16">
        <v>100</v>
      </c>
      <c r="B1322" s="7" t="s">
        <v>1065</v>
      </c>
      <c r="C1322" s="40">
        <f t="shared" si="137"/>
        <v>639847.06000000006</v>
      </c>
      <c r="D1322" s="47" t="s">
        <v>1434</v>
      </c>
      <c r="E1322" s="46">
        <v>0</v>
      </c>
      <c r="F1322" s="46">
        <v>0</v>
      </c>
      <c r="G1322" s="46">
        <v>639847.06000000006</v>
      </c>
      <c r="H1322" s="46">
        <v>0</v>
      </c>
      <c r="I1322" s="46">
        <v>0</v>
      </c>
      <c r="J1322" s="46">
        <v>0</v>
      </c>
      <c r="K1322" s="46">
        <v>0</v>
      </c>
      <c r="L1322" s="8">
        <v>0</v>
      </c>
      <c r="M1322" s="46">
        <v>0</v>
      </c>
      <c r="N1322" s="46">
        <v>0</v>
      </c>
      <c r="O1322" s="46">
        <v>0</v>
      </c>
      <c r="P1322" s="46">
        <v>0</v>
      </c>
      <c r="Q1322" s="46">
        <v>0</v>
      </c>
      <c r="R1322" s="46">
        <v>0</v>
      </c>
      <c r="S1322" s="46">
        <v>0</v>
      </c>
      <c r="T1322" s="48">
        <v>0</v>
      </c>
      <c r="U1322" s="48">
        <v>0</v>
      </c>
      <c r="V1322" s="46">
        <v>0</v>
      </c>
      <c r="W1322" s="46">
        <v>0</v>
      </c>
    </row>
    <row r="1323" spans="1:23" s="18" customFormat="1" ht="24.75" hidden="1" customHeight="1">
      <c r="A1323" s="149" t="s">
        <v>102</v>
      </c>
      <c r="B1323" s="149"/>
      <c r="C1323" s="44">
        <f>ROUND(SUM(D1323+E1323+F1323+G1323+H1323+I1323+J1323+K1323+M1323+O1323+Q1323+S1323+U1323+W1323),2)</f>
        <v>185087283.55000001</v>
      </c>
      <c r="D1323" s="77">
        <f>ROUND(SUM(D1292:D1322),2)</f>
        <v>0</v>
      </c>
      <c r="E1323" s="77">
        <f>ROUND(SUM(E1292:E1322),2)</f>
        <v>1459401.84</v>
      </c>
      <c r="F1323" s="77">
        <f>ROUND(SUM(F1292:F1322),2)</f>
        <v>0</v>
      </c>
      <c r="G1323" s="77">
        <f>ROUND(SUM(G1292:G1322),2)</f>
        <v>24123529.120000001</v>
      </c>
      <c r="H1323" s="77">
        <f t="shared" ref="H1323:K1323" si="138">ROUND(SUM(H1292:H1322),2)</f>
        <v>6220223.0300000003</v>
      </c>
      <c r="I1323" s="77">
        <f t="shared" si="138"/>
        <v>3274402.3</v>
      </c>
      <c r="J1323" s="77">
        <f t="shared" si="138"/>
        <v>6585286.2999999998</v>
      </c>
      <c r="K1323" s="77">
        <f t="shared" si="138"/>
        <v>0</v>
      </c>
      <c r="L1323" s="66">
        <f>ROUND(SUM(L1292:L1322),2)</f>
        <v>17</v>
      </c>
      <c r="M1323" s="77">
        <f>ROUND(SUM(M1292:M1322),2)</f>
        <v>37004762.490000002</v>
      </c>
      <c r="N1323" s="77">
        <f t="shared" ref="N1323:W1323" si="139">ROUND(SUM(N1292:N1322),2)</f>
        <v>16371.25</v>
      </c>
      <c r="O1323" s="77">
        <f t="shared" si="139"/>
        <v>70400836.129999995</v>
      </c>
      <c r="P1323" s="77">
        <f t="shared" si="139"/>
        <v>0</v>
      </c>
      <c r="Q1323" s="77">
        <f t="shared" si="139"/>
        <v>0</v>
      </c>
      <c r="R1323" s="77">
        <f t="shared" si="139"/>
        <v>27083.11</v>
      </c>
      <c r="S1323" s="77">
        <f t="shared" si="139"/>
        <v>36018842.340000004</v>
      </c>
      <c r="T1323" s="77">
        <f t="shared" si="139"/>
        <v>0</v>
      </c>
      <c r="U1323" s="77">
        <f t="shared" si="139"/>
        <v>0</v>
      </c>
      <c r="V1323" s="77">
        <f t="shared" si="139"/>
        <v>0</v>
      </c>
      <c r="W1323" s="77">
        <f t="shared" si="139"/>
        <v>0</v>
      </c>
    </row>
    <row r="1324" spans="1:23" s="22" customFormat="1" ht="24.75" hidden="1" customHeight="1">
      <c r="A1324" s="138" t="s">
        <v>30</v>
      </c>
      <c r="B1324" s="139"/>
      <c r="C1324" s="140"/>
      <c r="D1324" s="75"/>
      <c r="E1324" s="46"/>
      <c r="F1324" s="46"/>
      <c r="G1324" s="46"/>
      <c r="H1324" s="46"/>
      <c r="I1324" s="46"/>
      <c r="J1324" s="46"/>
      <c r="K1324" s="46"/>
      <c r="L1324" s="45"/>
      <c r="M1324" s="46"/>
      <c r="N1324" s="48"/>
      <c r="O1324" s="46"/>
      <c r="P1324" s="48"/>
      <c r="Q1324" s="46"/>
      <c r="R1324" s="48"/>
      <c r="S1324" s="46"/>
      <c r="T1324" s="46"/>
      <c r="U1324" s="46"/>
      <c r="V1324" s="48"/>
      <c r="W1324" s="48"/>
    </row>
    <row r="1325" spans="1:23" s="32" customFormat="1" ht="24.75" hidden="1" customHeight="1">
      <c r="A1325" s="16">
        <v>101</v>
      </c>
      <c r="B1325" s="7" t="s">
        <v>625</v>
      </c>
      <c r="C1325" s="40">
        <f>ROUND(SUM(E1325+F1325+G1325+H1325+I1325+J1325+K1325+M1325+O1325+Q1325+S1325+U1325+W1325+D1325),2)</f>
        <v>257906.72</v>
      </c>
      <c r="D1325" s="47">
        <v>3332.29</v>
      </c>
      <c r="E1325" s="46">
        <v>17298.8</v>
      </c>
      <c r="F1325" s="46">
        <v>237275.63</v>
      </c>
      <c r="G1325" s="46">
        <v>0</v>
      </c>
      <c r="H1325" s="46">
        <v>0</v>
      </c>
      <c r="I1325" s="46">
        <v>0</v>
      </c>
      <c r="J1325" s="46">
        <v>0</v>
      </c>
      <c r="K1325" s="46">
        <v>0</v>
      </c>
      <c r="L1325" s="8">
        <v>0</v>
      </c>
      <c r="M1325" s="46">
        <v>0</v>
      </c>
      <c r="N1325" s="46">
        <v>0</v>
      </c>
      <c r="O1325" s="46">
        <v>0</v>
      </c>
      <c r="P1325" s="46">
        <v>0</v>
      </c>
      <c r="Q1325" s="46">
        <v>0</v>
      </c>
      <c r="R1325" s="46">
        <v>0</v>
      </c>
      <c r="S1325" s="46">
        <v>0</v>
      </c>
      <c r="T1325" s="46">
        <v>0</v>
      </c>
      <c r="U1325" s="46">
        <v>0</v>
      </c>
      <c r="V1325" s="46">
        <v>0</v>
      </c>
      <c r="W1325" s="48">
        <v>0</v>
      </c>
    </row>
    <row r="1326" spans="1:23" s="18" customFormat="1" ht="24.75" hidden="1" customHeight="1">
      <c r="A1326" s="16">
        <v>102</v>
      </c>
      <c r="B1326" s="7" t="s">
        <v>1396</v>
      </c>
      <c r="C1326" s="40">
        <f t="shared" ref="C1326:C1344" si="140">ROUND(SUM(E1326+F1326+G1326+H1326+I1326+J1326+K1326+M1326+O1326+Q1326+S1326+U1326+W1326),2)</f>
        <v>12939429.859999999</v>
      </c>
      <c r="D1326" s="47" t="s">
        <v>1434</v>
      </c>
      <c r="E1326" s="46">
        <v>0</v>
      </c>
      <c r="F1326" s="46">
        <v>0</v>
      </c>
      <c r="G1326" s="46">
        <v>0</v>
      </c>
      <c r="H1326" s="46">
        <v>0</v>
      </c>
      <c r="I1326" s="46">
        <v>0</v>
      </c>
      <c r="J1326" s="46">
        <v>0</v>
      </c>
      <c r="K1326" s="46">
        <v>0</v>
      </c>
      <c r="L1326" s="81">
        <v>6</v>
      </c>
      <c r="M1326" s="46">
        <v>12939429.859999999</v>
      </c>
      <c r="N1326" s="46">
        <v>0</v>
      </c>
      <c r="O1326" s="46">
        <v>0</v>
      </c>
      <c r="P1326" s="46">
        <v>0</v>
      </c>
      <c r="Q1326" s="46">
        <v>0</v>
      </c>
      <c r="R1326" s="46">
        <v>0</v>
      </c>
      <c r="S1326" s="46">
        <v>0</v>
      </c>
      <c r="T1326" s="46">
        <v>0</v>
      </c>
      <c r="U1326" s="46">
        <v>0</v>
      </c>
      <c r="V1326" s="46">
        <v>0</v>
      </c>
      <c r="W1326" s="48">
        <v>0</v>
      </c>
    </row>
    <row r="1327" spans="1:23" s="32" customFormat="1" ht="24.75" hidden="1" customHeight="1">
      <c r="A1327" s="16">
        <v>103</v>
      </c>
      <c r="B1327" s="7" t="s">
        <v>1399</v>
      </c>
      <c r="C1327" s="40">
        <f t="shared" si="140"/>
        <v>12869238.210000001</v>
      </c>
      <c r="D1327" s="47" t="s">
        <v>1434</v>
      </c>
      <c r="E1327" s="46">
        <v>247394.61</v>
      </c>
      <c r="F1327" s="46">
        <v>0</v>
      </c>
      <c r="G1327" s="46">
        <v>0</v>
      </c>
      <c r="H1327" s="46">
        <v>0</v>
      </c>
      <c r="I1327" s="46">
        <v>0</v>
      </c>
      <c r="J1327" s="46">
        <v>0</v>
      </c>
      <c r="K1327" s="46">
        <v>0</v>
      </c>
      <c r="L1327" s="8">
        <v>6</v>
      </c>
      <c r="M1327" s="46">
        <v>12621843.6</v>
      </c>
      <c r="N1327" s="46">
        <v>0</v>
      </c>
      <c r="O1327" s="46">
        <v>0</v>
      </c>
      <c r="P1327" s="46">
        <v>0</v>
      </c>
      <c r="Q1327" s="46">
        <v>0</v>
      </c>
      <c r="R1327" s="46">
        <v>0</v>
      </c>
      <c r="S1327" s="46">
        <v>0</v>
      </c>
      <c r="T1327" s="46">
        <v>0</v>
      </c>
      <c r="U1327" s="46">
        <v>0</v>
      </c>
      <c r="V1327" s="46">
        <v>0</v>
      </c>
      <c r="W1327" s="48">
        <v>0</v>
      </c>
    </row>
    <row r="1328" spans="1:23" s="32" customFormat="1" ht="24.75" hidden="1" customHeight="1">
      <c r="A1328" s="16">
        <v>104</v>
      </c>
      <c r="B1328" s="7" t="s">
        <v>1397</v>
      </c>
      <c r="C1328" s="40">
        <f t="shared" si="140"/>
        <v>12698821.119999999</v>
      </c>
      <c r="D1328" s="47" t="s">
        <v>1434</v>
      </c>
      <c r="E1328" s="46">
        <v>76977.52</v>
      </c>
      <c r="F1328" s="46">
        <v>0</v>
      </c>
      <c r="G1328" s="46">
        <v>0</v>
      </c>
      <c r="H1328" s="46">
        <v>0</v>
      </c>
      <c r="I1328" s="46">
        <v>0</v>
      </c>
      <c r="J1328" s="46">
        <v>0</v>
      </c>
      <c r="K1328" s="46">
        <v>0</v>
      </c>
      <c r="L1328" s="8">
        <v>6</v>
      </c>
      <c r="M1328" s="46">
        <v>12621843.6</v>
      </c>
      <c r="N1328" s="46">
        <v>0</v>
      </c>
      <c r="O1328" s="46">
        <v>0</v>
      </c>
      <c r="P1328" s="46">
        <v>0</v>
      </c>
      <c r="Q1328" s="46">
        <v>0</v>
      </c>
      <c r="R1328" s="46">
        <v>0</v>
      </c>
      <c r="S1328" s="46">
        <v>0</v>
      </c>
      <c r="T1328" s="46">
        <v>0</v>
      </c>
      <c r="U1328" s="46">
        <v>0</v>
      </c>
      <c r="V1328" s="46">
        <v>0</v>
      </c>
      <c r="W1328" s="48">
        <v>0</v>
      </c>
    </row>
    <row r="1329" spans="1:23" s="32" customFormat="1" ht="24.75" hidden="1" customHeight="1">
      <c r="A1329" s="16">
        <v>105</v>
      </c>
      <c r="B1329" s="7" t="s">
        <v>616</v>
      </c>
      <c r="C1329" s="40">
        <f>ROUND(SUM(E1329+F1329+G1329+H1329+I1329+J1329+K1329+M1329+O1329+Q1329+S1329+U1329+W1329+D1329),2)</f>
        <v>780000</v>
      </c>
      <c r="D1329" s="47">
        <v>0</v>
      </c>
      <c r="E1329" s="46">
        <v>780000</v>
      </c>
      <c r="F1329" s="46">
        <v>0</v>
      </c>
      <c r="G1329" s="46">
        <v>0</v>
      </c>
      <c r="H1329" s="46">
        <v>0</v>
      </c>
      <c r="I1329" s="46">
        <v>0</v>
      </c>
      <c r="J1329" s="46">
        <v>0</v>
      </c>
      <c r="K1329" s="46">
        <v>0</v>
      </c>
      <c r="L1329" s="8">
        <v>0</v>
      </c>
      <c r="M1329" s="46">
        <v>0</v>
      </c>
      <c r="N1329" s="46">
        <v>0</v>
      </c>
      <c r="O1329" s="46">
        <v>0</v>
      </c>
      <c r="P1329" s="46">
        <v>0</v>
      </c>
      <c r="Q1329" s="46">
        <v>0</v>
      </c>
      <c r="R1329" s="46">
        <v>0</v>
      </c>
      <c r="S1329" s="46">
        <v>0</v>
      </c>
      <c r="T1329" s="46">
        <v>0</v>
      </c>
      <c r="U1329" s="46">
        <v>0</v>
      </c>
      <c r="V1329" s="46">
        <v>0</v>
      </c>
      <c r="W1329" s="48">
        <v>0</v>
      </c>
    </row>
    <row r="1330" spans="1:23" s="32" customFormat="1" ht="24.75" hidden="1" customHeight="1">
      <c r="A1330" s="16">
        <v>106</v>
      </c>
      <c r="B1330" s="7" t="s">
        <v>617</v>
      </c>
      <c r="C1330" s="40">
        <f t="shared" ref="C1330:C1340" si="141">ROUND(SUM(E1330+F1330+G1330+H1330+I1330+J1330+K1330+M1330+O1330+Q1330+S1330+U1330+W1330+D1330),2)</f>
        <v>26865498.050000001</v>
      </c>
      <c r="D1330" s="47">
        <v>401676.59</v>
      </c>
      <c r="E1330" s="46">
        <v>0</v>
      </c>
      <c r="F1330" s="46">
        <v>0</v>
      </c>
      <c r="G1330" s="46">
        <v>4908087.28</v>
      </c>
      <c r="H1330" s="46">
        <v>1471389.07</v>
      </c>
      <c r="I1330" s="46">
        <v>730543.11</v>
      </c>
      <c r="J1330" s="46">
        <v>1912293.57</v>
      </c>
      <c r="K1330" s="46">
        <v>0</v>
      </c>
      <c r="L1330" s="8">
        <v>0</v>
      </c>
      <c r="M1330" s="46">
        <v>0</v>
      </c>
      <c r="N1330" s="46">
        <v>2200</v>
      </c>
      <c r="O1330" s="46">
        <v>13432813.789999999</v>
      </c>
      <c r="P1330" s="46">
        <v>0</v>
      </c>
      <c r="Q1330" s="46">
        <v>0</v>
      </c>
      <c r="R1330" s="46">
        <v>3879.52</v>
      </c>
      <c r="S1330" s="46">
        <v>4008694.64</v>
      </c>
      <c r="T1330" s="46">
        <v>0</v>
      </c>
      <c r="U1330" s="46">
        <v>0</v>
      </c>
      <c r="V1330" s="46">
        <v>0</v>
      </c>
      <c r="W1330" s="48">
        <v>0</v>
      </c>
    </row>
    <row r="1331" spans="1:23" s="32" customFormat="1" ht="24.75" hidden="1" customHeight="1">
      <c r="A1331" s="16">
        <v>107</v>
      </c>
      <c r="B1331" s="7" t="s">
        <v>1162</v>
      </c>
      <c r="C1331" s="40">
        <f t="shared" si="141"/>
        <v>834021.46</v>
      </c>
      <c r="D1331" s="47">
        <v>16677.46</v>
      </c>
      <c r="E1331" s="46">
        <v>0</v>
      </c>
      <c r="F1331" s="46">
        <v>0</v>
      </c>
      <c r="G1331" s="46">
        <v>0</v>
      </c>
      <c r="H1331" s="46">
        <v>0</v>
      </c>
      <c r="I1331" s="46">
        <v>0</v>
      </c>
      <c r="J1331" s="46">
        <v>817344</v>
      </c>
      <c r="K1331" s="46">
        <v>0</v>
      </c>
      <c r="L1331" s="8">
        <v>0</v>
      </c>
      <c r="M1331" s="46">
        <v>0</v>
      </c>
      <c r="N1331" s="46">
        <v>0</v>
      </c>
      <c r="O1331" s="46">
        <v>0</v>
      </c>
      <c r="P1331" s="46">
        <v>0</v>
      </c>
      <c r="Q1331" s="46">
        <v>0</v>
      </c>
      <c r="R1331" s="46">
        <v>0</v>
      </c>
      <c r="S1331" s="46">
        <v>0</v>
      </c>
      <c r="T1331" s="46">
        <v>0</v>
      </c>
      <c r="U1331" s="46">
        <v>0</v>
      </c>
      <c r="V1331" s="46">
        <v>0</v>
      </c>
      <c r="W1331" s="46">
        <v>0</v>
      </c>
    </row>
    <row r="1332" spans="1:23" s="32" customFormat="1" ht="24.75" hidden="1" customHeight="1">
      <c r="A1332" s="16">
        <v>108</v>
      </c>
      <c r="B1332" s="7" t="s">
        <v>618</v>
      </c>
      <c r="C1332" s="40">
        <f t="shared" si="141"/>
        <v>5275778.55</v>
      </c>
      <c r="D1332" s="47">
        <v>43468.82</v>
      </c>
      <c r="E1332" s="46">
        <v>0</v>
      </c>
      <c r="F1332" s="46">
        <v>0</v>
      </c>
      <c r="G1332" s="46">
        <v>2394844.1800000002</v>
      </c>
      <c r="H1332" s="46">
        <v>0</v>
      </c>
      <c r="I1332" s="46">
        <v>0</v>
      </c>
      <c r="J1332" s="46">
        <v>0</v>
      </c>
      <c r="K1332" s="46">
        <v>0</v>
      </c>
      <c r="L1332" s="8">
        <v>0</v>
      </c>
      <c r="M1332" s="46">
        <v>0</v>
      </c>
      <c r="N1332" s="46">
        <v>450</v>
      </c>
      <c r="O1332" s="46">
        <v>2837465.55</v>
      </c>
      <c r="P1332" s="46">
        <v>0</v>
      </c>
      <c r="Q1332" s="46">
        <v>0</v>
      </c>
      <c r="R1332" s="46">
        <v>0</v>
      </c>
      <c r="S1332" s="46">
        <v>0</v>
      </c>
      <c r="T1332" s="46">
        <v>0</v>
      </c>
      <c r="U1332" s="46">
        <v>0</v>
      </c>
      <c r="V1332" s="46">
        <v>0</v>
      </c>
      <c r="W1332" s="46">
        <v>0</v>
      </c>
    </row>
    <row r="1333" spans="1:23" s="32" customFormat="1" ht="24.75" hidden="1" customHeight="1">
      <c r="A1333" s="16">
        <v>109</v>
      </c>
      <c r="B1333" s="7" t="s">
        <v>146</v>
      </c>
      <c r="C1333" s="40">
        <f t="shared" si="141"/>
        <v>5393550.0800000001</v>
      </c>
      <c r="D1333" s="47">
        <v>38464.21</v>
      </c>
      <c r="E1333" s="46">
        <v>0</v>
      </c>
      <c r="F1333" s="46">
        <v>0</v>
      </c>
      <c r="G1333" s="46">
        <v>0</v>
      </c>
      <c r="H1333" s="46">
        <v>0</v>
      </c>
      <c r="I1333" s="46">
        <v>0</v>
      </c>
      <c r="J1333" s="46">
        <v>0</v>
      </c>
      <c r="K1333" s="46">
        <v>0</v>
      </c>
      <c r="L1333" s="8">
        <v>0</v>
      </c>
      <c r="M1333" s="46">
        <v>0</v>
      </c>
      <c r="N1333" s="46">
        <v>676.3</v>
      </c>
      <c r="O1333" s="46">
        <v>5355085.87</v>
      </c>
      <c r="P1333" s="46">
        <v>0</v>
      </c>
      <c r="Q1333" s="46">
        <v>0</v>
      </c>
      <c r="R1333" s="46">
        <v>0</v>
      </c>
      <c r="S1333" s="46">
        <v>0</v>
      </c>
      <c r="T1333" s="46">
        <v>0</v>
      </c>
      <c r="U1333" s="46">
        <v>0</v>
      </c>
      <c r="V1333" s="46">
        <v>0</v>
      </c>
      <c r="W1333" s="46">
        <v>0</v>
      </c>
    </row>
    <row r="1334" spans="1:23" s="32" customFormat="1" ht="24.75" hidden="1" customHeight="1">
      <c r="A1334" s="16">
        <v>110</v>
      </c>
      <c r="B1334" s="7" t="s">
        <v>1398</v>
      </c>
      <c r="C1334" s="40">
        <f t="shared" si="140"/>
        <v>12877061.75</v>
      </c>
      <c r="D1334" s="47" t="s">
        <v>1434</v>
      </c>
      <c r="E1334" s="46">
        <v>73876.72</v>
      </c>
      <c r="F1334" s="46">
        <v>0</v>
      </c>
      <c r="G1334" s="46">
        <v>0</v>
      </c>
      <c r="H1334" s="46">
        <v>0</v>
      </c>
      <c r="I1334" s="46">
        <v>0</v>
      </c>
      <c r="J1334" s="46">
        <v>0</v>
      </c>
      <c r="K1334" s="46">
        <v>0</v>
      </c>
      <c r="L1334" s="8">
        <v>6</v>
      </c>
      <c r="M1334" s="46">
        <v>12803185.029999999</v>
      </c>
      <c r="N1334" s="46">
        <v>0</v>
      </c>
      <c r="O1334" s="46">
        <v>0</v>
      </c>
      <c r="P1334" s="46">
        <v>0</v>
      </c>
      <c r="Q1334" s="46">
        <v>0</v>
      </c>
      <c r="R1334" s="46">
        <v>0</v>
      </c>
      <c r="S1334" s="46">
        <v>0</v>
      </c>
      <c r="T1334" s="46">
        <v>0</v>
      </c>
      <c r="U1334" s="46">
        <v>0</v>
      </c>
      <c r="V1334" s="46">
        <v>0</v>
      </c>
      <c r="W1334" s="48">
        <v>0</v>
      </c>
    </row>
    <row r="1335" spans="1:23" s="32" customFormat="1" ht="24.75" hidden="1" customHeight="1">
      <c r="A1335" s="16">
        <v>111</v>
      </c>
      <c r="B1335" s="7" t="s">
        <v>619</v>
      </c>
      <c r="C1335" s="40">
        <f t="shared" si="141"/>
        <v>15429426.109999999</v>
      </c>
      <c r="D1335" s="47">
        <v>186462.44</v>
      </c>
      <c r="E1335" s="46">
        <v>0</v>
      </c>
      <c r="F1335" s="46">
        <v>0</v>
      </c>
      <c r="G1335" s="46">
        <v>2904580.15</v>
      </c>
      <c r="H1335" s="46">
        <v>916560.99</v>
      </c>
      <c r="I1335" s="46">
        <v>389307.87</v>
      </c>
      <c r="J1335" s="46">
        <v>2638793.33</v>
      </c>
      <c r="K1335" s="46">
        <v>0</v>
      </c>
      <c r="L1335" s="8">
        <v>0</v>
      </c>
      <c r="M1335" s="46">
        <v>0</v>
      </c>
      <c r="N1335" s="46">
        <v>1240</v>
      </c>
      <c r="O1335" s="46">
        <v>8393721.3300000001</v>
      </c>
      <c r="P1335" s="46">
        <v>0</v>
      </c>
      <c r="Q1335" s="46">
        <v>0</v>
      </c>
      <c r="R1335" s="46">
        <v>0</v>
      </c>
      <c r="S1335" s="46">
        <v>0</v>
      </c>
      <c r="T1335" s="46">
        <v>0</v>
      </c>
      <c r="U1335" s="46">
        <v>0</v>
      </c>
      <c r="V1335" s="46">
        <v>0</v>
      </c>
      <c r="W1335" s="48">
        <v>0</v>
      </c>
    </row>
    <row r="1336" spans="1:23" s="32" customFormat="1" ht="24.75" hidden="1" customHeight="1">
      <c r="A1336" s="16">
        <v>112</v>
      </c>
      <c r="B1336" s="7" t="s">
        <v>620</v>
      </c>
      <c r="C1336" s="40">
        <f t="shared" si="141"/>
        <v>16756171.119999999</v>
      </c>
      <c r="D1336" s="47">
        <v>211629.78</v>
      </c>
      <c r="E1336" s="46">
        <v>0</v>
      </c>
      <c r="F1336" s="46">
        <v>1446499.6</v>
      </c>
      <c r="G1336" s="46">
        <v>0</v>
      </c>
      <c r="H1336" s="46">
        <v>764893.49</v>
      </c>
      <c r="I1336" s="46">
        <v>431326.99</v>
      </c>
      <c r="J1336" s="46">
        <v>2665732.77</v>
      </c>
      <c r="K1336" s="46">
        <v>0</v>
      </c>
      <c r="L1336" s="8">
        <v>0</v>
      </c>
      <c r="M1336" s="46">
        <v>0</v>
      </c>
      <c r="N1336" s="46">
        <v>1240</v>
      </c>
      <c r="O1336" s="46">
        <v>8488655.6799999997</v>
      </c>
      <c r="P1336" s="46">
        <v>0</v>
      </c>
      <c r="Q1336" s="46">
        <v>0</v>
      </c>
      <c r="R1336" s="46">
        <v>2106.1</v>
      </c>
      <c r="S1336" s="46">
        <v>2747432.81</v>
      </c>
      <c r="T1336" s="46">
        <v>0</v>
      </c>
      <c r="U1336" s="46">
        <v>0</v>
      </c>
      <c r="V1336" s="46">
        <v>0</v>
      </c>
      <c r="W1336" s="48">
        <v>0</v>
      </c>
    </row>
    <row r="1337" spans="1:23" s="32" customFormat="1" ht="24.75" hidden="1" customHeight="1">
      <c r="A1337" s="16">
        <v>113</v>
      </c>
      <c r="B1337" s="7" t="s">
        <v>171</v>
      </c>
      <c r="C1337" s="40">
        <f t="shared" si="141"/>
        <v>599632.72</v>
      </c>
      <c r="D1337" s="47">
        <v>4996.72</v>
      </c>
      <c r="E1337" s="46">
        <v>0</v>
      </c>
      <c r="F1337" s="46">
        <v>0</v>
      </c>
      <c r="G1337" s="46">
        <v>594636</v>
      </c>
      <c r="H1337" s="46">
        <v>0</v>
      </c>
      <c r="I1337" s="46">
        <v>0</v>
      </c>
      <c r="J1337" s="46">
        <v>0</v>
      </c>
      <c r="K1337" s="46">
        <v>0</v>
      </c>
      <c r="L1337" s="8">
        <v>0</v>
      </c>
      <c r="M1337" s="46">
        <v>0</v>
      </c>
      <c r="N1337" s="46">
        <v>0</v>
      </c>
      <c r="O1337" s="46">
        <v>0</v>
      </c>
      <c r="P1337" s="46">
        <v>0</v>
      </c>
      <c r="Q1337" s="46">
        <v>0</v>
      </c>
      <c r="R1337" s="46">
        <v>0</v>
      </c>
      <c r="S1337" s="46">
        <v>0</v>
      </c>
      <c r="T1337" s="46">
        <v>0</v>
      </c>
      <c r="U1337" s="46">
        <v>0</v>
      </c>
      <c r="V1337" s="46">
        <v>0</v>
      </c>
      <c r="W1337" s="48">
        <v>0</v>
      </c>
    </row>
    <row r="1338" spans="1:23" s="32" customFormat="1" ht="24.75" hidden="1" customHeight="1">
      <c r="A1338" s="16">
        <v>114</v>
      </c>
      <c r="B1338" s="7" t="s">
        <v>1161</v>
      </c>
      <c r="C1338" s="40">
        <f t="shared" si="141"/>
        <v>210200.1</v>
      </c>
      <c r="D1338" s="47">
        <v>5711.3</v>
      </c>
      <c r="E1338" s="46">
        <v>0</v>
      </c>
      <c r="F1338" s="46">
        <v>0</v>
      </c>
      <c r="G1338" s="46">
        <v>0</v>
      </c>
      <c r="H1338" s="46">
        <v>0</v>
      </c>
      <c r="I1338" s="46">
        <v>0</v>
      </c>
      <c r="J1338" s="46">
        <v>204488.8</v>
      </c>
      <c r="K1338" s="46">
        <v>0</v>
      </c>
      <c r="L1338" s="8">
        <v>0</v>
      </c>
      <c r="M1338" s="46">
        <v>0</v>
      </c>
      <c r="N1338" s="46">
        <v>0</v>
      </c>
      <c r="O1338" s="46">
        <v>0</v>
      </c>
      <c r="P1338" s="46">
        <v>0</v>
      </c>
      <c r="Q1338" s="46">
        <v>0</v>
      </c>
      <c r="R1338" s="46">
        <v>0</v>
      </c>
      <c r="S1338" s="46">
        <v>0</v>
      </c>
      <c r="T1338" s="46">
        <v>0</v>
      </c>
      <c r="U1338" s="46">
        <v>0</v>
      </c>
      <c r="V1338" s="46">
        <v>0</v>
      </c>
      <c r="W1338" s="48">
        <v>0</v>
      </c>
    </row>
    <row r="1339" spans="1:23" s="32" customFormat="1" ht="24.75" hidden="1" customHeight="1">
      <c r="A1339" s="16">
        <v>115</v>
      </c>
      <c r="B1339" s="7" t="s">
        <v>282</v>
      </c>
      <c r="C1339" s="40">
        <f t="shared" si="141"/>
        <v>22128762.75</v>
      </c>
      <c r="D1339" s="47">
        <v>207787.62</v>
      </c>
      <c r="E1339" s="46">
        <v>410697.83</v>
      </c>
      <c r="F1339" s="46">
        <v>0</v>
      </c>
      <c r="G1339" s="46">
        <v>0</v>
      </c>
      <c r="H1339" s="46">
        <v>0</v>
      </c>
      <c r="I1339" s="46">
        <v>0</v>
      </c>
      <c r="J1339" s="46">
        <v>0</v>
      </c>
      <c r="K1339" s="46">
        <v>0</v>
      </c>
      <c r="L1339" s="8">
        <v>0</v>
      </c>
      <c r="M1339" s="46">
        <v>0</v>
      </c>
      <c r="N1339" s="46">
        <v>2200</v>
      </c>
      <c r="O1339" s="46">
        <v>10027169.970000001</v>
      </c>
      <c r="P1339" s="46">
        <v>0</v>
      </c>
      <c r="Q1339" s="46">
        <v>0</v>
      </c>
      <c r="R1339" s="46">
        <v>8026.98</v>
      </c>
      <c r="S1339" s="46">
        <v>11483107.33</v>
      </c>
      <c r="T1339" s="46">
        <v>0</v>
      </c>
      <c r="U1339" s="46">
        <v>0</v>
      </c>
      <c r="V1339" s="46">
        <v>0</v>
      </c>
      <c r="W1339" s="48">
        <v>0</v>
      </c>
    </row>
    <row r="1340" spans="1:23" s="32" customFormat="1" ht="24.75" hidden="1" customHeight="1">
      <c r="A1340" s="16">
        <v>116</v>
      </c>
      <c r="B1340" s="7" t="s">
        <v>622</v>
      </c>
      <c r="C1340" s="40">
        <f t="shared" si="141"/>
        <v>16156050.15</v>
      </c>
      <c r="D1340" s="47">
        <v>187642.49</v>
      </c>
      <c r="E1340" s="46">
        <v>0</v>
      </c>
      <c r="F1340" s="46">
        <v>1190281.96</v>
      </c>
      <c r="G1340" s="46">
        <v>2951870.42</v>
      </c>
      <c r="H1340" s="46">
        <v>825868.97</v>
      </c>
      <c r="I1340" s="46">
        <v>564315.37</v>
      </c>
      <c r="J1340" s="46">
        <v>753465.83</v>
      </c>
      <c r="K1340" s="46">
        <v>0</v>
      </c>
      <c r="L1340" s="8">
        <v>0</v>
      </c>
      <c r="M1340" s="46">
        <v>0</v>
      </c>
      <c r="N1340" s="46">
        <v>800</v>
      </c>
      <c r="O1340" s="46">
        <v>5426593.0099999998</v>
      </c>
      <c r="P1340" s="46">
        <v>0</v>
      </c>
      <c r="Q1340" s="46">
        <v>0</v>
      </c>
      <c r="R1340" s="46">
        <v>0</v>
      </c>
      <c r="S1340" s="46">
        <v>0</v>
      </c>
      <c r="T1340" s="46">
        <v>1285.95</v>
      </c>
      <c r="U1340" s="46">
        <v>4256012.0999999996</v>
      </c>
      <c r="V1340" s="46">
        <v>0</v>
      </c>
      <c r="W1340" s="48">
        <v>0</v>
      </c>
    </row>
    <row r="1341" spans="1:23" s="32" customFormat="1" ht="24.75" hidden="1" customHeight="1">
      <c r="A1341" s="16">
        <v>117</v>
      </c>
      <c r="B1341" s="7" t="s">
        <v>283</v>
      </c>
      <c r="C1341" s="40">
        <f t="shared" si="140"/>
        <v>12937163.119999999</v>
      </c>
      <c r="D1341" s="47" t="s">
        <v>1434</v>
      </c>
      <c r="E1341" s="46">
        <v>0</v>
      </c>
      <c r="F1341" s="46">
        <v>0</v>
      </c>
      <c r="G1341" s="46">
        <v>0</v>
      </c>
      <c r="H1341" s="46">
        <v>0</v>
      </c>
      <c r="I1341" s="46">
        <v>0</v>
      </c>
      <c r="J1341" s="46">
        <v>0</v>
      </c>
      <c r="K1341" s="46">
        <v>0</v>
      </c>
      <c r="L1341" s="81">
        <v>6</v>
      </c>
      <c r="M1341" s="46">
        <v>12937163.119999999</v>
      </c>
      <c r="N1341" s="46">
        <v>0</v>
      </c>
      <c r="O1341" s="46">
        <v>0</v>
      </c>
      <c r="P1341" s="46">
        <v>0</v>
      </c>
      <c r="Q1341" s="46">
        <v>0</v>
      </c>
      <c r="R1341" s="46">
        <v>0</v>
      </c>
      <c r="S1341" s="46">
        <v>0</v>
      </c>
      <c r="T1341" s="46">
        <v>0</v>
      </c>
      <c r="U1341" s="46">
        <v>0</v>
      </c>
      <c r="V1341" s="46">
        <v>0</v>
      </c>
      <c r="W1341" s="48">
        <v>0</v>
      </c>
    </row>
    <row r="1342" spans="1:23" s="32" customFormat="1" ht="24.75" hidden="1" customHeight="1">
      <c r="A1342" s="16">
        <v>118</v>
      </c>
      <c r="B1342" s="7" t="s">
        <v>1353</v>
      </c>
      <c r="C1342" s="40">
        <f t="shared" si="140"/>
        <v>12943732.58</v>
      </c>
      <c r="D1342" s="47" t="s">
        <v>1434</v>
      </c>
      <c r="E1342" s="46">
        <v>0</v>
      </c>
      <c r="F1342" s="46">
        <v>0</v>
      </c>
      <c r="G1342" s="46">
        <v>0</v>
      </c>
      <c r="H1342" s="46">
        <v>0</v>
      </c>
      <c r="I1342" s="46">
        <v>0</v>
      </c>
      <c r="J1342" s="46">
        <v>0</v>
      </c>
      <c r="K1342" s="46">
        <v>0</v>
      </c>
      <c r="L1342" s="8">
        <v>6</v>
      </c>
      <c r="M1342" s="46">
        <v>12943732.58</v>
      </c>
      <c r="N1342" s="46">
        <v>0</v>
      </c>
      <c r="O1342" s="46">
        <v>0</v>
      </c>
      <c r="P1342" s="46">
        <v>0</v>
      </c>
      <c r="Q1342" s="46">
        <v>0</v>
      </c>
      <c r="R1342" s="46">
        <v>0</v>
      </c>
      <c r="S1342" s="46">
        <v>0</v>
      </c>
      <c r="T1342" s="46">
        <v>0</v>
      </c>
      <c r="U1342" s="46">
        <v>0</v>
      </c>
      <c r="V1342" s="46">
        <v>0</v>
      </c>
      <c r="W1342" s="48">
        <v>0</v>
      </c>
    </row>
    <row r="1343" spans="1:23" s="32" customFormat="1" ht="24.75" hidden="1" customHeight="1">
      <c r="A1343" s="16">
        <v>119</v>
      </c>
      <c r="B1343" s="7" t="s">
        <v>624</v>
      </c>
      <c r="C1343" s="40">
        <f t="shared" ref="C1343" si="142">ROUND(SUM(E1343+F1343+G1343+H1343+I1343+J1343+K1343+M1343+O1343+Q1343+S1343+U1343+W1343+D1343),2)</f>
        <v>7920797.8899999997</v>
      </c>
      <c r="D1343" s="47">
        <v>157992.41</v>
      </c>
      <c r="E1343" s="46">
        <v>192563.02</v>
      </c>
      <c r="F1343" s="46">
        <v>1362683.96</v>
      </c>
      <c r="G1343" s="46">
        <v>2918139.39</v>
      </c>
      <c r="H1343" s="46">
        <v>1407373.38</v>
      </c>
      <c r="I1343" s="46">
        <v>508195.77</v>
      </c>
      <c r="J1343" s="46">
        <v>893652.73</v>
      </c>
      <c r="K1343" s="46">
        <v>0</v>
      </c>
      <c r="L1343" s="8">
        <v>0</v>
      </c>
      <c r="M1343" s="46">
        <v>0</v>
      </c>
      <c r="N1343" s="46">
        <v>0</v>
      </c>
      <c r="O1343" s="46">
        <v>0</v>
      </c>
      <c r="P1343" s="46">
        <v>887.5</v>
      </c>
      <c r="Q1343" s="46">
        <v>480197.23</v>
      </c>
      <c r="R1343" s="46">
        <v>0</v>
      </c>
      <c r="S1343" s="46">
        <v>0</v>
      </c>
      <c r="T1343" s="46">
        <v>0</v>
      </c>
      <c r="U1343" s="46">
        <v>0</v>
      </c>
      <c r="V1343" s="46">
        <v>0</v>
      </c>
      <c r="W1343" s="48">
        <v>0</v>
      </c>
    </row>
    <row r="1344" spans="1:23" s="32" customFormat="1" ht="24.75" hidden="1" customHeight="1">
      <c r="A1344" s="16">
        <v>120</v>
      </c>
      <c r="B1344" s="7" t="s">
        <v>1354</v>
      </c>
      <c r="C1344" s="40">
        <f t="shared" si="140"/>
        <v>12877112.24</v>
      </c>
      <c r="D1344" s="47" t="s">
        <v>1434</v>
      </c>
      <c r="E1344" s="46">
        <v>73927.210000000006</v>
      </c>
      <c r="F1344" s="46">
        <v>0</v>
      </c>
      <c r="G1344" s="46">
        <v>0</v>
      </c>
      <c r="H1344" s="46">
        <v>0</v>
      </c>
      <c r="I1344" s="46">
        <v>0</v>
      </c>
      <c r="J1344" s="46">
        <v>0</v>
      </c>
      <c r="K1344" s="46">
        <v>0</v>
      </c>
      <c r="L1344" s="8">
        <v>6</v>
      </c>
      <c r="M1344" s="46">
        <v>12803185.029999999</v>
      </c>
      <c r="N1344" s="46">
        <v>0</v>
      </c>
      <c r="O1344" s="46">
        <v>0</v>
      </c>
      <c r="P1344" s="46">
        <v>0</v>
      </c>
      <c r="Q1344" s="46">
        <v>0</v>
      </c>
      <c r="R1344" s="46">
        <v>0</v>
      </c>
      <c r="S1344" s="46">
        <v>0</v>
      </c>
      <c r="T1344" s="46">
        <v>0</v>
      </c>
      <c r="U1344" s="46">
        <v>0</v>
      </c>
      <c r="V1344" s="46">
        <v>0</v>
      </c>
      <c r="W1344" s="48">
        <v>0</v>
      </c>
    </row>
    <row r="1345" spans="1:23" s="32" customFormat="1" ht="24.75" hidden="1" customHeight="1">
      <c r="A1345" s="16">
        <v>121</v>
      </c>
      <c r="B1345" s="7" t="s">
        <v>626</v>
      </c>
      <c r="C1345" s="40">
        <f t="shared" ref="C1345:C1350" si="143">ROUND(SUM(E1345+F1345+G1345+H1345+I1345+J1345+K1345+M1345+O1345+Q1345+S1345+U1345+W1345+D1345),2)</f>
        <v>10575047.52</v>
      </c>
      <c r="D1345" s="47">
        <v>116449.81</v>
      </c>
      <c r="E1345" s="46">
        <v>219872.82</v>
      </c>
      <c r="F1345" s="46">
        <v>1198449.8400000001</v>
      </c>
      <c r="G1345" s="46">
        <v>2095896.01</v>
      </c>
      <c r="H1345" s="46">
        <v>0</v>
      </c>
      <c r="I1345" s="46">
        <v>0</v>
      </c>
      <c r="J1345" s="46">
        <v>0</v>
      </c>
      <c r="K1345" s="46">
        <v>0</v>
      </c>
      <c r="L1345" s="8">
        <v>0</v>
      </c>
      <c r="M1345" s="46">
        <v>0</v>
      </c>
      <c r="N1345" s="46">
        <v>1180</v>
      </c>
      <c r="O1345" s="46">
        <v>6944379.04</v>
      </c>
      <c r="P1345" s="46">
        <v>0</v>
      </c>
      <c r="Q1345" s="46">
        <v>0</v>
      </c>
      <c r="R1345" s="46">
        <v>0</v>
      </c>
      <c r="S1345" s="46">
        <v>0</v>
      </c>
      <c r="T1345" s="46">
        <v>0</v>
      </c>
      <c r="U1345" s="46">
        <v>0</v>
      </c>
      <c r="V1345" s="46">
        <v>0</v>
      </c>
      <c r="W1345" s="48">
        <v>0</v>
      </c>
    </row>
    <row r="1346" spans="1:23" s="32" customFormat="1" ht="24.75" hidden="1" customHeight="1">
      <c r="A1346" s="16">
        <v>122</v>
      </c>
      <c r="B1346" s="7" t="s">
        <v>627</v>
      </c>
      <c r="C1346" s="40">
        <f t="shared" si="143"/>
        <v>20903611.57</v>
      </c>
      <c r="D1346" s="47">
        <v>334470.46000000002</v>
      </c>
      <c r="E1346" s="46">
        <v>428124.83</v>
      </c>
      <c r="F1346" s="46">
        <v>0</v>
      </c>
      <c r="G1346" s="46">
        <v>3374008.02</v>
      </c>
      <c r="H1346" s="46">
        <v>2139745.13</v>
      </c>
      <c r="I1346" s="46">
        <v>738503.24</v>
      </c>
      <c r="J1346" s="46">
        <v>1298068.4099999999</v>
      </c>
      <c r="K1346" s="46">
        <v>0</v>
      </c>
      <c r="L1346" s="8">
        <v>0</v>
      </c>
      <c r="M1346" s="46">
        <v>0</v>
      </c>
      <c r="N1346" s="46">
        <v>1800</v>
      </c>
      <c r="O1346" s="46">
        <v>10477359.949999999</v>
      </c>
      <c r="P1346" s="46">
        <v>0</v>
      </c>
      <c r="Q1346" s="46">
        <v>0</v>
      </c>
      <c r="R1346" s="46">
        <v>3159.11</v>
      </c>
      <c r="S1346" s="46">
        <v>2113331.5299999998</v>
      </c>
      <c r="T1346" s="46">
        <v>0</v>
      </c>
      <c r="U1346" s="46">
        <v>0</v>
      </c>
      <c r="V1346" s="46">
        <v>0</v>
      </c>
      <c r="W1346" s="48">
        <v>0</v>
      </c>
    </row>
    <row r="1347" spans="1:23" s="32" customFormat="1" ht="24.75" hidden="1" customHeight="1">
      <c r="A1347" s="16">
        <v>123</v>
      </c>
      <c r="B1347" s="7" t="s">
        <v>628</v>
      </c>
      <c r="C1347" s="40">
        <f t="shared" si="143"/>
        <v>12057530.18</v>
      </c>
      <c r="D1347" s="47">
        <v>140214.46</v>
      </c>
      <c r="E1347" s="46">
        <v>250194.64</v>
      </c>
      <c r="F1347" s="46">
        <v>1208636.3</v>
      </c>
      <c r="G1347" s="46">
        <v>0</v>
      </c>
      <c r="H1347" s="46">
        <v>1551718.9</v>
      </c>
      <c r="I1347" s="46">
        <v>470550.78</v>
      </c>
      <c r="J1347" s="46">
        <v>908851.91</v>
      </c>
      <c r="K1347" s="46">
        <v>0</v>
      </c>
      <c r="L1347" s="8">
        <v>0</v>
      </c>
      <c r="M1347" s="46">
        <v>0</v>
      </c>
      <c r="N1347" s="46">
        <v>1200</v>
      </c>
      <c r="O1347" s="46">
        <v>7527363.1900000004</v>
      </c>
      <c r="P1347" s="46">
        <v>0</v>
      </c>
      <c r="Q1347" s="46">
        <v>0</v>
      </c>
      <c r="R1347" s="46">
        <v>0</v>
      </c>
      <c r="S1347" s="46">
        <v>0</v>
      </c>
      <c r="T1347" s="46">
        <v>0</v>
      </c>
      <c r="U1347" s="46">
        <v>0</v>
      </c>
      <c r="V1347" s="46">
        <v>0</v>
      </c>
      <c r="W1347" s="48">
        <v>0</v>
      </c>
    </row>
    <row r="1348" spans="1:23" s="32" customFormat="1" ht="24.75" hidden="1" customHeight="1">
      <c r="A1348" s="16">
        <v>124</v>
      </c>
      <c r="B1348" s="7" t="s">
        <v>629</v>
      </c>
      <c r="C1348" s="40">
        <f t="shared" si="143"/>
        <v>4063632.23</v>
      </c>
      <c r="D1348" s="47">
        <f t="shared" ref="D1348:D1349" si="144">ROUND((F1348+G1348+H1348+I1348+J1348+K1348+M1348+O1348+Q1348+S1348+U1348+W1348)*0.0214,2)</f>
        <v>84240.99</v>
      </c>
      <c r="E1348" s="46">
        <v>42896.4</v>
      </c>
      <c r="F1348" s="46">
        <v>295573.21999999997</v>
      </c>
      <c r="G1348" s="46">
        <v>941619.79</v>
      </c>
      <c r="H1348" s="46">
        <v>0</v>
      </c>
      <c r="I1348" s="46">
        <v>211432.32000000001</v>
      </c>
      <c r="J1348" s="46">
        <v>461263.95</v>
      </c>
      <c r="K1348" s="46">
        <v>0</v>
      </c>
      <c r="L1348" s="8">
        <v>0</v>
      </c>
      <c r="M1348" s="46">
        <v>0</v>
      </c>
      <c r="N1348" s="46">
        <v>0</v>
      </c>
      <c r="O1348" s="46">
        <v>0</v>
      </c>
      <c r="P1348" s="46">
        <v>0</v>
      </c>
      <c r="Q1348" s="46">
        <v>0</v>
      </c>
      <c r="R1348" s="46">
        <v>562.79999999999995</v>
      </c>
      <c r="S1348" s="46">
        <v>2026605.56</v>
      </c>
      <c r="T1348" s="46">
        <v>0</v>
      </c>
      <c r="U1348" s="46">
        <v>0</v>
      </c>
      <c r="V1348" s="46">
        <v>0</v>
      </c>
      <c r="W1348" s="48">
        <v>0</v>
      </c>
    </row>
    <row r="1349" spans="1:23" s="32" customFormat="1" ht="24.75" hidden="1" customHeight="1">
      <c r="A1349" s="16">
        <v>125</v>
      </c>
      <c r="B1349" s="7" t="s">
        <v>630</v>
      </c>
      <c r="C1349" s="40">
        <f t="shared" si="143"/>
        <v>346887.35</v>
      </c>
      <c r="D1349" s="47">
        <f t="shared" si="144"/>
        <v>6804.39</v>
      </c>
      <c r="E1349" s="46">
        <v>22120.82</v>
      </c>
      <c r="F1349" s="46">
        <v>317962.14</v>
      </c>
      <c r="G1349" s="46">
        <v>0</v>
      </c>
      <c r="H1349" s="46">
        <v>0</v>
      </c>
      <c r="I1349" s="46">
        <v>0</v>
      </c>
      <c r="J1349" s="46">
        <v>0</v>
      </c>
      <c r="K1349" s="46">
        <v>0</v>
      </c>
      <c r="L1349" s="8">
        <v>0</v>
      </c>
      <c r="M1349" s="46">
        <v>0</v>
      </c>
      <c r="N1349" s="46">
        <v>0</v>
      </c>
      <c r="O1349" s="46">
        <v>0</v>
      </c>
      <c r="P1349" s="46">
        <v>0</v>
      </c>
      <c r="Q1349" s="46">
        <v>0</v>
      </c>
      <c r="R1349" s="46">
        <v>0</v>
      </c>
      <c r="S1349" s="46">
        <v>0</v>
      </c>
      <c r="T1349" s="46">
        <v>0</v>
      </c>
      <c r="U1349" s="46">
        <v>0</v>
      </c>
      <c r="V1349" s="46">
        <v>0</v>
      </c>
      <c r="W1349" s="48">
        <v>0</v>
      </c>
    </row>
    <row r="1350" spans="1:23" s="32" customFormat="1" ht="24.75" hidden="1" customHeight="1">
      <c r="A1350" s="16">
        <v>126</v>
      </c>
      <c r="B1350" s="7" t="s">
        <v>631</v>
      </c>
      <c r="C1350" s="40">
        <f t="shared" si="143"/>
        <v>4569569.49</v>
      </c>
      <c r="D1350" s="47">
        <v>41129.769999999997</v>
      </c>
      <c r="E1350" s="46">
        <v>131742.79999999999</v>
      </c>
      <c r="F1350" s="46">
        <v>0</v>
      </c>
      <c r="G1350" s="46">
        <v>1148859.1000000001</v>
      </c>
      <c r="H1350" s="46">
        <v>0</v>
      </c>
      <c r="I1350" s="46">
        <v>0</v>
      </c>
      <c r="J1350" s="46">
        <v>0</v>
      </c>
      <c r="K1350" s="46">
        <v>0</v>
      </c>
      <c r="L1350" s="8">
        <v>0</v>
      </c>
      <c r="M1350" s="46">
        <v>0</v>
      </c>
      <c r="N1350" s="46">
        <v>0</v>
      </c>
      <c r="O1350" s="46">
        <v>0</v>
      </c>
      <c r="P1350" s="46">
        <v>0</v>
      </c>
      <c r="Q1350" s="46">
        <v>0</v>
      </c>
      <c r="R1350" s="46">
        <v>0</v>
      </c>
      <c r="S1350" s="46">
        <v>0</v>
      </c>
      <c r="T1350" s="46">
        <v>684.65</v>
      </c>
      <c r="U1350" s="46">
        <v>3247837.82</v>
      </c>
      <c r="V1350" s="46">
        <v>0</v>
      </c>
      <c r="W1350" s="48">
        <v>0</v>
      </c>
    </row>
    <row r="1351" spans="1:23" s="32" customFormat="1" ht="24.75" hidden="1" customHeight="1">
      <c r="A1351" s="165" t="s">
        <v>31</v>
      </c>
      <c r="B1351" s="166"/>
      <c r="C1351" s="44">
        <f>ROUND(SUM(D1351+E1351+F1351+G1351+H1351+I1351+J1351+K1351+M1351+O1351+Q1351+S1351+U1351+W1351),2)</f>
        <v>261266632.91999999</v>
      </c>
      <c r="D1351" s="77">
        <f>ROUND(SUM(D1325:D1350),2)</f>
        <v>2189152.0099999998</v>
      </c>
      <c r="E1351" s="77">
        <f t="shared" ref="E1351:W1351" si="145">ROUND(SUM(E1325:E1350),2)</f>
        <v>2967688.02</v>
      </c>
      <c r="F1351" s="77">
        <f t="shared" si="145"/>
        <v>7257362.6500000004</v>
      </c>
      <c r="G1351" s="77">
        <f t="shared" si="145"/>
        <v>24232540.34</v>
      </c>
      <c r="H1351" s="77">
        <f t="shared" si="145"/>
        <v>9077549.9299999997</v>
      </c>
      <c r="I1351" s="77">
        <f t="shared" si="145"/>
        <v>4044175.45</v>
      </c>
      <c r="J1351" s="77">
        <f t="shared" si="145"/>
        <v>12553955.300000001</v>
      </c>
      <c r="K1351" s="77">
        <f t="shared" si="145"/>
        <v>0</v>
      </c>
      <c r="L1351" s="77">
        <f t="shared" si="145"/>
        <v>42</v>
      </c>
      <c r="M1351" s="77">
        <f t="shared" si="145"/>
        <v>89670382.819999993</v>
      </c>
      <c r="N1351" s="77">
        <f t="shared" si="145"/>
        <v>12986.3</v>
      </c>
      <c r="O1351" s="77">
        <f t="shared" si="145"/>
        <v>78910607.379999995</v>
      </c>
      <c r="P1351" s="77">
        <f t="shared" si="145"/>
        <v>887.5</v>
      </c>
      <c r="Q1351" s="77">
        <f t="shared" si="145"/>
        <v>480197.23</v>
      </c>
      <c r="R1351" s="77">
        <f t="shared" si="145"/>
        <v>17734.509999999998</v>
      </c>
      <c r="S1351" s="77">
        <f t="shared" si="145"/>
        <v>22379171.870000001</v>
      </c>
      <c r="T1351" s="77">
        <f t="shared" si="145"/>
        <v>1970.6</v>
      </c>
      <c r="U1351" s="77">
        <f t="shared" si="145"/>
        <v>7503849.9199999999</v>
      </c>
      <c r="V1351" s="77">
        <f t="shared" si="145"/>
        <v>0</v>
      </c>
      <c r="W1351" s="77">
        <f t="shared" si="145"/>
        <v>0</v>
      </c>
    </row>
    <row r="1352" spans="1:23" s="22" customFormat="1" ht="24.75" hidden="1" customHeight="1">
      <c r="A1352" s="138" t="s">
        <v>35</v>
      </c>
      <c r="B1352" s="139"/>
      <c r="C1352" s="140"/>
      <c r="D1352" s="75"/>
      <c r="E1352" s="46"/>
      <c r="F1352" s="46"/>
      <c r="G1352" s="46"/>
      <c r="H1352" s="46"/>
      <c r="I1352" s="46"/>
      <c r="J1352" s="46"/>
      <c r="K1352" s="46"/>
      <c r="L1352" s="45"/>
      <c r="M1352" s="46"/>
      <c r="N1352" s="48"/>
      <c r="O1352" s="46"/>
      <c r="P1352" s="48"/>
      <c r="Q1352" s="46"/>
      <c r="R1352" s="48"/>
      <c r="S1352" s="46"/>
      <c r="T1352" s="46"/>
      <c r="U1352" s="46"/>
      <c r="V1352" s="48"/>
      <c r="W1352" s="48"/>
    </row>
    <row r="1353" spans="1:23" s="27" customFormat="1" ht="24.75" hidden="1" customHeight="1">
      <c r="A1353" s="16">
        <v>127</v>
      </c>
      <c r="B1353" s="7" t="s">
        <v>867</v>
      </c>
      <c r="C1353" s="40">
        <f t="shared" ref="C1353:C1390" si="146">ROUND(SUM(E1353+F1353+G1353+H1353+I1353+J1353+K1353+M1353+O1353+Q1353+S1353+U1353+W1353+D1353),2)</f>
        <v>12223869.289999999</v>
      </c>
      <c r="D1353" s="47">
        <f t="shared" ref="D1353:D1390" si="147">ROUND((F1353+G1353+H1353+I1353+J1353+K1353+M1353+O1353+Q1353+S1353+U1353+W1353)*0.0214,2)</f>
        <v>244157.93</v>
      </c>
      <c r="E1353" s="46">
        <f>ROUND((F1353+G1353+H1353+I1353+J1353+K1353+M1353+O1353+Q1353+S1353+U1353+W1353)*0.05,2)</f>
        <v>570462.44999999995</v>
      </c>
      <c r="F1353" s="46">
        <v>0</v>
      </c>
      <c r="G1353" s="46">
        <v>0</v>
      </c>
      <c r="H1353" s="46">
        <v>0</v>
      </c>
      <c r="I1353" s="46">
        <v>0</v>
      </c>
      <c r="J1353" s="46">
        <v>0</v>
      </c>
      <c r="K1353" s="46">
        <v>0</v>
      </c>
      <c r="L1353" s="8">
        <v>4</v>
      </c>
      <c r="M1353" s="46">
        <v>11409248.91</v>
      </c>
      <c r="N1353" s="46">
        <v>0</v>
      </c>
      <c r="O1353" s="46">
        <v>0</v>
      </c>
      <c r="P1353" s="46">
        <v>0</v>
      </c>
      <c r="Q1353" s="46">
        <v>0</v>
      </c>
      <c r="R1353" s="46">
        <v>0</v>
      </c>
      <c r="S1353" s="46">
        <v>0</v>
      </c>
      <c r="T1353" s="46">
        <v>0</v>
      </c>
      <c r="U1353" s="46">
        <v>0</v>
      </c>
      <c r="V1353" s="46">
        <v>0</v>
      </c>
      <c r="W1353" s="48">
        <v>0</v>
      </c>
    </row>
    <row r="1354" spans="1:23" s="18" customFormat="1" ht="24.75" hidden="1" customHeight="1">
      <c r="A1354" s="16">
        <v>128</v>
      </c>
      <c r="B1354" s="7" t="s">
        <v>1459</v>
      </c>
      <c r="C1354" s="40">
        <f t="shared" si="146"/>
        <v>247010.77</v>
      </c>
      <c r="D1354" s="47">
        <f t="shared" si="147"/>
        <v>0</v>
      </c>
      <c r="E1354" s="46">
        <v>247010.77</v>
      </c>
      <c r="F1354" s="46">
        <v>0</v>
      </c>
      <c r="G1354" s="46">
        <v>0</v>
      </c>
      <c r="H1354" s="46">
        <v>0</v>
      </c>
      <c r="I1354" s="46">
        <v>0</v>
      </c>
      <c r="J1354" s="46">
        <v>0</v>
      </c>
      <c r="K1354" s="46">
        <v>0</v>
      </c>
      <c r="L1354" s="8">
        <v>0</v>
      </c>
      <c r="M1354" s="46">
        <v>0</v>
      </c>
      <c r="N1354" s="46">
        <v>0</v>
      </c>
      <c r="O1354" s="46">
        <v>0</v>
      </c>
      <c r="P1354" s="46">
        <v>0</v>
      </c>
      <c r="Q1354" s="46">
        <v>0</v>
      </c>
      <c r="R1354" s="46">
        <v>0</v>
      </c>
      <c r="S1354" s="46">
        <v>0</v>
      </c>
      <c r="T1354" s="46">
        <v>0</v>
      </c>
      <c r="U1354" s="46">
        <v>0</v>
      </c>
      <c r="V1354" s="46">
        <v>0</v>
      </c>
      <c r="W1354" s="46">
        <v>0</v>
      </c>
    </row>
    <row r="1355" spans="1:23" s="18" customFormat="1" ht="24.75" hidden="1" customHeight="1">
      <c r="A1355" s="16">
        <v>129</v>
      </c>
      <c r="B1355" s="7" t="s">
        <v>1110</v>
      </c>
      <c r="C1355" s="40">
        <f t="shared" si="146"/>
        <v>5657815.2699999996</v>
      </c>
      <c r="D1355" s="47">
        <f t="shared" si="147"/>
        <v>118540.48</v>
      </c>
      <c r="E1355" s="46">
        <v>0</v>
      </c>
      <c r="F1355" s="46">
        <v>0</v>
      </c>
      <c r="G1355" s="46">
        <v>0</v>
      </c>
      <c r="H1355" s="46">
        <v>0</v>
      </c>
      <c r="I1355" s="46">
        <v>0</v>
      </c>
      <c r="J1355" s="46">
        <v>0</v>
      </c>
      <c r="K1355" s="46">
        <v>0</v>
      </c>
      <c r="L1355" s="8">
        <v>0</v>
      </c>
      <c r="M1355" s="46">
        <v>0</v>
      </c>
      <c r="N1355" s="46">
        <v>950</v>
      </c>
      <c r="O1355" s="46">
        <v>5539274.79</v>
      </c>
      <c r="P1355" s="46">
        <v>0</v>
      </c>
      <c r="Q1355" s="46">
        <v>0</v>
      </c>
      <c r="R1355" s="46">
        <v>0</v>
      </c>
      <c r="S1355" s="46">
        <v>0</v>
      </c>
      <c r="T1355" s="46">
        <v>0</v>
      </c>
      <c r="U1355" s="46">
        <v>0</v>
      </c>
      <c r="V1355" s="46">
        <v>0</v>
      </c>
      <c r="W1355" s="46">
        <v>0</v>
      </c>
    </row>
    <row r="1356" spans="1:23" s="27" customFormat="1" ht="24.75" hidden="1" customHeight="1">
      <c r="A1356" s="16">
        <v>130</v>
      </c>
      <c r="B1356" s="7" t="s">
        <v>1113</v>
      </c>
      <c r="C1356" s="40">
        <f t="shared" si="146"/>
        <v>827069.88</v>
      </c>
      <c r="D1356" s="47">
        <f t="shared" si="147"/>
        <v>17328.47</v>
      </c>
      <c r="E1356" s="46">
        <v>0</v>
      </c>
      <c r="F1356" s="46">
        <v>0</v>
      </c>
      <c r="G1356" s="46">
        <v>0</v>
      </c>
      <c r="H1356" s="46">
        <v>0</v>
      </c>
      <c r="I1356" s="46">
        <v>0</v>
      </c>
      <c r="J1356" s="46">
        <v>0</v>
      </c>
      <c r="K1356" s="46">
        <v>809741.41</v>
      </c>
      <c r="L1356" s="8">
        <v>0</v>
      </c>
      <c r="M1356" s="46">
        <v>0</v>
      </c>
      <c r="N1356" s="46">
        <v>0</v>
      </c>
      <c r="O1356" s="46">
        <v>0</v>
      </c>
      <c r="P1356" s="46">
        <v>0</v>
      </c>
      <c r="Q1356" s="46">
        <v>0</v>
      </c>
      <c r="R1356" s="46">
        <v>0</v>
      </c>
      <c r="S1356" s="46">
        <v>0</v>
      </c>
      <c r="T1356" s="46">
        <v>0</v>
      </c>
      <c r="U1356" s="46">
        <v>0</v>
      </c>
      <c r="V1356" s="46">
        <v>0</v>
      </c>
      <c r="W1356" s="46">
        <v>0</v>
      </c>
    </row>
    <row r="1357" spans="1:23" s="27" customFormat="1" ht="24.75" hidden="1" customHeight="1">
      <c r="A1357" s="16">
        <v>131</v>
      </c>
      <c r="B1357" s="7" t="s">
        <v>109</v>
      </c>
      <c r="C1357" s="40">
        <f t="shared" si="146"/>
        <v>1031922.6</v>
      </c>
      <c r="D1357" s="47">
        <f t="shared" si="147"/>
        <v>21620.47</v>
      </c>
      <c r="E1357" s="46">
        <v>0</v>
      </c>
      <c r="F1357" s="46">
        <v>0</v>
      </c>
      <c r="G1357" s="46">
        <v>0</v>
      </c>
      <c r="H1357" s="46">
        <v>0</v>
      </c>
      <c r="I1357" s="46">
        <v>0</v>
      </c>
      <c r="J1357" s="46">
        <v>0</v>
      </c>
      <c r="K1357" s="46">
        <v>1010302.13</v>
      </c>
      <c r="L1357" s="8">
        <v>0</v>
      </c>
      <c r="M1357" s="46">
        <v>0</v>
      </c>
      <c r="N1357" s="46">
        <v>0</v>
      </c>
      <c r="O1357" s="46">
        <v>0</v>
      </c>
      <c r="P1357" s="46">
        <v>0</v>
      </c>
      <c r="Q1357" s="46">
        <v>0</v>
      </c>
      <c r="R1357" s="46">
        <v>0</v>
      </c>
      <c r="S1357" s="46">
        <v>0</v>
      </c>
      <c r="T1357" s="46">
        <v>0</v>
      </c>
      <c r="U1357" s="46">
        <v>0</v>
      </c>
      <c r="V1357" s="46">
        <v>0</v>
      </c>
      <c r="W1357" s="46">
        <v>0</v>
      </c>
    </row>
    <row r="1358" spans="1:23" s="27" customFormat="1" ht="24.75" hidden="1" customHeight="1">
      <c r="A1358" s="16">
        <v>132</v>
      </c>
      <c r="B1358" s="7" t="s">
        <v>832</v>
      </c>
      <c r="C1358" s="40">
        <f t="shared" si="146"/>
        <v>976752.27</v>
      </c>
      <c r="D1358" s="47">
        <f t="shared" si="147"/>
        <v>20464.560000000001</v>
      </c>
      <c r="E1358" s="46">
        <v>0</v>
      </c>
      <c r="F1358" s="46">
        <v>0</v>
      </c>
      <c r="G1358" s="46">
        <v>0</v>
      </c>
      <c r="H1358" s="46">
        <v>0</v>
      </c>
      <c r="I1358" s="46">
        <v>0</v>
      </c>
      <c r="J1358" s="46">
        <v>0</v>
      </c>
      <c r="K1358" s="46">
        <v>956287.71</v>
      </c>
      <c r="L1358" s="8">
        <v>0</v>
      </c>
      <c r="M1358" s="46">
        <v>0</v>
      </c>
      <c r="N1358" s="46">
        <v>0</v>
      </c>
      <c r="O1358" s="46">
        <v>0</v>
      </c>
      <c r="P1358" s="46">
        <v>0</v>
      </c>
      <c r="Q1358" s="46">
        <v>0</v>
      </c>
      <c r="R1358" s="46">
        <v>0</v>
      </c>
      <c r="S1358" s="46">
        <v>0</v>
      </c>
      <c r="T1358" s="46">
        <v>0</v>
      </c>
      <c r="U1358" s="46">
        <v>0</v>
      </c>
      <c r="V1358" s="46">
        <v>0</v>
      </c>
      <c r="W1358" s="46">
        <v>0</v>
      </c>
    </row>
    <row r="1359" spans="1:23" s="27" customFormat="1" ht="24.75" hidden="1" customHeight="1">
      <c r="A1359" s="16">
        <v>133</v>
      </c>
      <c r="B1359" s="7" t="s">
        <v>835</v>
      </c>
      <c r="C1359" s="40">
        <f t="shared" si="146"/>
        <v>897328.44</v>
      </c>
      <c r="D1359" s="47">
        <f t="shared" si="147"/>
        <v>18800.5</v>
      </c>
      <c r="E1359" s="46">
        <v>0</v>
      </c>
      <c r="F1359" s="46">
        <v>0</v>
      </c>
      <c r="G1359" s="46">
        <v>0</v>
      </c>
      <c r="H1359" s="46">
        <v>0</v>
      </c>
      <c r="I1359" s="46">
        <v>0</v>
      </c>
      <c r="J1359" s="46">
        <v>0</v>
      </c>
      <c r="K1359" s="46">
        <v>878527.94</v>
      </c>
      <c r="L1359" s="8">
        <v>0</v>
      </c>
      <c r="M1359" s="46">
        <v>0</v>
      </c>
      <c r="N1359" s="46">
        <v>0</v>
      </c>
      <c r="O1359" s="46">
        <v>0</v>
      </c>
      <c r="P1359" s="46">
        <v>0</v>
      </c>
      <c r="Q1359" s="46">
        <v>0</v>
      </c>
      <c r="R1359" s="46">
        <v>0</v>
      </c>
      <c r="S1359" s="46">
        <v>0</v>
      </c>
      <c r="T1359" s="46">
        <v>0</v>
      </c>
      <c r="U1359" s="46">
        <v>0</v>
      </c>
      <c r="V1359" s="46">
        <v>0</v>
      </c>
      <c r="W1359" s="46">
        <v>0</v>
      </c>
    </row>
    <row r="1360" spans="1:23" s="27" customFormat="1" ht="24.75" hidden="1" customHeight="1">
      <c r="A1360" s="16">
        <v>134</v>
      </c>
      <c r="B1360" s="7" t="s">
        <v>183</v>
      </c>
      <c r="C1360" s="40">
        <f t="shared" si="146"/>
        <v>8641239.6699999999</v>
      </c>
      <c r="D1360" s="47">
        <f t="shared" si="147"/>
        <v>181048.1</v>
      </c>
      <c r="E1360" s="46">
        <v>0</v>
      </c>
      <c r="F1360" s="46">
        <v>1667475.85</v>
      </c>
      <c r="G1360" s="46">
        <v>2825461.95</v>
      </c>
      <c r="H1360" s="46">
        <v>1590252.59</v>
      </c>
      <c r="I1360" s="46">
        <v>705007.92</v>
      </c>
      <c r="J1360" s="46">
        <v>1671993.26</v>
      </c>
      <c r="K1360" s="46">
        <v>0</v>
      </c>
      <c r="L1360" s="8">
        <v>0</v>
      </c>
      <c r="M1360" s="46">
        <v>0</v>
      </c>
      <c r="N1360" s="46">
        <v>0</v>
      </c>
      <c r="O1360" s="46">
        <v>0</v>
      </c>
      <c r="P1360" s="46">
        <v>0</v>
      </c>
      <c r="Q1360" s="46">
        <v>0</v>
      </c>
      <c r="R1360" s="46">
        <v>0</v>
      </c>
      <c r="S1360" s="46">
        <v>0</v>
      </c>
      <c r="T1360" s="46">
        <v>0</v>
      </c>
      <c r="U1360" s="46">
        <v>0</v>
      </c>
      <c r="V1360" s="46">
        <v>0</v>
      </c>
      <c r="W1360" s="46">
        <v>0</v>
      </c>
    </row>
    <row r="1361" spans="1:23" s="27" customFormat="1" ht="24.75" hidden="1" customHeight="1">
      <c r="A1361" s="16">
        <v>135</v>
      </c>
      <c r="B1361" s="7" t="s">
        <v>852</v>
      </c>
      <c r="C1361" s="40">
        <f t="shared" si="146"/>
        <v>7183377.4199999999</v>
      </c>
      <c r="D1361" s="47">
        <f t="shared" si="147"/>
        <v>150503.5</v>
      </c>
      <c r="E1361" s="46">
        <v>0</v>
      </c>
      <c r="F1361" s="46">
        <v>0</v>
      </c>
      <c r="G1361" s="46">
        <v>2867979.76</v>
      </c>
      <c r="H1361" s="46">
        <v>0</v>
      </c>
      <c r="I1361" s="46">
        <v>0</v>
      </c>
      <c r="J1361" s="46">
        <v>0</v>
      </c>
      <c r="K1361" s="46">
        <v>0</v>
      </c>
      <c r="L1361" s="8">
        <v>0</v>
      </c>
      <c r="M1361" s="46">
        <v>0</v>
      </c>
      <c r="N1361" s="46">
        <v>511.2</v>
      </c>
      <c r="O1361" s="46">
        <v>2833211.14</v>
      </c>
      <c r="P1361" s="46">
        <v>511.2</v>
      </c>
      <c r="Q1361" s="46">
        <v>1331683.02</v>
      </c>
      <c r="R1361" s="46">
        <v>0</v>
      </c>
      <c r="S1361" s="46">
        <v>0</v>
      </c>
      <c r="T1361" s="46">
        <v>0</v>
      </c>
      <c r="U1361" s="46">
        <v>0</v>
      </c>
      <c r="V1361" s="46">
        <v>0</v>
      </c>
      <c r="W1361" s="46">
        <v>0</v>
      </c>
    </row>
    <row r="1362" spans="1:23" s="27" customFormat="1" ht="24.75" hidden="1" customHeight="1">
      <c r="A1362" s="16">
        <v>136</v>
      </c>
      <c r="B1362" s="7" t="s">
        <v>853</v>
      </c>
      <c r="C1362" s="40">
        <f t="shared" si="146"/>
        <v>2851540.37</v>
      </c>
      <c r="D1362" s="47">
        <f t="shared" si="147"/>
        <v>59744.43</v>
      </c>
      <c r="E1362" s="46">
        <v>0</v>
      </c>
      <c r="F1362" s="46">
        <v>1004672.86</v>
      </c>
      <c r="G1362" s="46">
        <v>0</v>
      </c>
      <c r="H1362" s="46">
        <v>694157.24</v>
      </c>
      <c r="I1362" s="46">
        <v>355197.2</v>
      </c>
      <c r="J1362" s="46">
        <v>737768.64</v>
      </c>
      <c r="K1362" s="46">
        <v>0</v>
      </c>
      <c r="L1362" s="8">
        <v>0</v>
      </c>
      <c r="M1362" s="46">
        <v>0</v>
      </c>
      <c r="N1362" s="46">
        <v>0</v>
      </c>
      <c r="O1362" s="46">
        <v>0</v>
      </c>
      <c r="P1362" s="46">
        <v>0</v>
      </c>
      <c r="Q1362" s="46">
        <v>0</v>
      </c>
      <c r="R1362" s="46">
        <v>0</v>
      </c>
      <c r="S1362" s="46">
        <v>0</v>
      </c>
      <c r="T1362" s="46">
        <v>0</v>
      </c>
      <c r="U1362" s="46">
        <v>0</v>
      </c>
      <c r="V1362" s="46">
        <v>0</v>
      </c>
      <c r="W1362" s="46">
        <v>0</v>
      </c>
    </row>
    <row r="1363" spans="1:23" s="27" customFormat="1" ht="24.75" hidden="1" customHeight="1">
      <c r="A1363" s="16">
        <v>137</v>
      </c>
      <c r="B1363" s="7" t="s">
        <v>854</v>
      </c>
      <c r="C1363" s="40">
        <f t="shared" si="146"/>
        <v>8775041.6500000004</v>
      </c>
      <c r="D1363" s="47">
        <f t="shared" si="147"/>
        <v>183851.47</v>
      </c>
      <c r="E1363" s="46">
        <v>0</v>
      </c>
      <c r="F1363" s="46">
        <v>0</v>
      </c>
      <c r="G1363" s="46">
        <v>2295431.4300000002</v>
      </c>
      <c r="H1363" s="46">
        <v>0</v>
      </c>
      <c r="I1363" s="46">
        <v>0</v>
      </c>
      <c r="J1363" s="46">
        <v>740874.67</v>
      </c>
      <c r="K1363" s="46">
        <v>0</v>
      </c>
      <c r="L1363" s="8">
        <v>0</v>
      </c>
      <c r="M1363" s="46">
        <v>0</v>
      </c>
      <c r="N1363" s="46">
        <v>1118.4000000000001</v>
      </c>
      <c r="O1363" s="46">
        <v>5554884.0800000001</v>
      </c>
      <c r="P1363" s="46">
        <v>0</v>
      </c>
      <c r="Q1363" s="46">
        <v>0</v>
      </c>
      <c r="R1363" s="46">
        <v>0</v>
      </c>
      <c r="S1363" s="46">
        <v>0</v>
      </c>
      <c r="T1363" s="46">
        <v>0</v>
      </c>
      <c r="U1363" s="46">
        <v>0</v>
      </c>
      <c r="V1363" s="46">
        <v>0</v>
      </c>
      <c r="W1363" s="46">
        <v>0</v>
      </c>
    </row>
    <row r="1364" spans="1:23" s="27" customFormat="1" ht="24.75" hidden="1" customHeight="1">
      <c r="A1364" s="16">
        <v>138</v>
      </c>
      <c r="B1364" s="7" t="s">
        <v>855</v>
      </c>
      <c r="C1364" s="40">
        <f t="shared" si="146"/>
        <v>13139429.01</v>
      </c>
      <c r="D1364" s="47">
        <f>ROUND((F1364+G1364+H1364+I1364+J1364+K1364+M1364+O1364+Q1364+S1364+U1364+W1364)*0.0214,2)</f>
        <v>275292.52</v>
      </c>
      <c r="E1364" s="46">
        <v>0</v>
      </c>
      <c r="F1364" s="46">
        <v>2448215.7599999998</v>
      </c>
      <c r="G1364" s="46">
        <v>4493999.04</v>
      </c>
      <c r="H1364" s="46">
        <v>2690823.01</v>
      </c>
      <c r="I1364" s="46">
        <v>1162786.74</v>
      </c>
      <c r="J1364" s="46">
        <v>2068311.94</v>
      </c>
      <c r="K1364" s="46">
        <v>0</v>
      </c>
      <c r="L1364" s="8">
        <v>0</v>
      </c>
      <c r="M1364" s="46">
        <v>0</v>
      </c>
      <c r="N1364" s="46">
        <v>0</v>
      </c>
      <c r="O1364" s="46">
        <v>0</v>
      </c>
      <c r="P1364" s="46">
        <v>0</v>
      </c>
      <c r="Q1364" s="46">
        <v>0</v>
      </c>
      <c r="R1364" s="46">
        <v>0</v>
      </c>
      <c r="S1364" s="46">
        <v>0</v>
      </c>
      <c r="T1364" s="46">
        <v>0</v>
      </c>
      <c r="U1364" s="46">
        <v>0</v>
      </c>
      <c r="V1364" s="46">
        <v>0</v>
      </c>
      <c r="W1364" s="46">
        <v>0</v>
      </c>
    </row>
    <row r="1365" spans="1:23" s="27" customFormat="1" ht="24.75" hidden="1" customHeight="1">
      <c r="A1365" s="16">
        <v>139</v>
      </c>
      <c r="B1365" s="7" t="s">
        <v>856</v>
      </c>
      <c r="C1365" s="40">
        <f t="shared" si="146"/>
        <v>8898632.7200000007</v>
      </c>
      <c r="D1365" s="47">
        <f t="shared" si="147"/>
        <v>186440.9</v>
      </c>
      <c r="E1365" s="46">
        <v>0</v>
      </c>
      <c r="F1365" s="46">
        <v>0</v>
      </c>
      <c r="G1365" s="46">
        <v>3174743.24</v>
      </c>
      <c r="H1365" s="46">
        <v>0</v>
      </c>
      <c r="I1365" s="46">
        <v>0</v>
      </c>
      <c r="J1365" s="46">
        <v>0</v>
      </c>
      <c r="K1365" s="46">
        <v>0</v>
      </c>
      <c r="L1365" s="8">
        <v>0</v>
      </c>
      <c r="M1365" s="46">
        <v>0</v>
      </c>
      <c r="N1365" s="46">
        <v>1349.4</v>
      </c>
      <c r="O1365" s="46">
        <v>5537448.5800000001</v>
      </c>
      <c r="P1365" s="46">
        <v>0</v>
      </c>
      <c r="Q1365" s="46">
        <v>0</v>
      </c>
      <c r="R1365" s="46">
        <v>0</v>
      </c>
      <c r="S1365" s="46">
        <v>0</v>
      </c>
      <c r="T1365" s="46">
        <v>0</v>
      </c>
      <c r="U1365" s="46">
        <v>0</v>
      </c>
      <c r="V1365" s="46">
        <v>0</v>
      </c>
      <c r="W1365" s="46">
        <v>0</v>
      </c>
    </row>
    <row r="1366" spans="1:23" s="27" customFormat="1" ht="24.75" hidden="1" customHeight="1">
      <c r="A1366" s="16">
        <v>140</v>
      </c>
      <c r="B1366" s="7" t="s">
        <v>857</v>
      </c>
      <c r="C1366" s="40">
        <f t="shared" si="146"/>
        <v>4889600.88</v>
      </c>
      <c r="D1366" s="47">
        <f t="shared" si="147"/>
        <v>102445.13</v>
      </c>
      <c r="E1366" s="46">
        <v>0</v>
      </c>
      <c r="F1366" s="46">
        <v>0</v>
      </c>
      <c r="G1366" s="46">
        <v>1636291.78</v>
      </c>
      <c r="H1366" s="46">
        <v>0</v>
      </c>
      <c r="I1366" s="46">
        <v>0</v>
      </c>
      <c r="J1366" s="46">
        <v>0</v>
      </c>
      <c r="K1366" s="46">
        <v>0</v>
      </c>
      <c r="L1366" s="8">
        <v>0</v>
      </c>
      <c r="M1366" s="46">
        <v>0</v>
      </c>
      <c r="N1366" s="46">
        <v>0</v>
      </c>
      <c r="O1366" s="46">
        <v>0</v>
      </c>
      <c r="P1366" s="46">
        <v>1193.9000000000001</v>
      </c>
      <c r="Q1366" s="46">
        <v>3150863.97</v>
      </c>
      <c r="R1366" s="46">
        <v>0</v>
      </c>
      <c r="S1366" s="46">
        <v>0</v>
      </c>
      <c r="T1366" s="46">
        <v>0</v>
      </c>
      <c r="U1366" s="46">
        <v>0</v>
      </c>
      <c r="V1366" s="46">
        <v>0</v>
      </c>
      <c r="W1366" s="46">
        <v>0</v>
      </c>
    </row>
    <row r="1367" spans="1:23" s="27" customFormat="1" ht="24.75" hidden="1" customHeight="1">
      <c r="A1367" s="16">
        <v>141</v>
      </c>
      <c r="B1367" s="7" t="s">
        <v>869</v>
      </c>
      <c r="C1367" s="40">
        <f t="shared" si="146"/>
        <v>22041564.68</v>
      </c>
      <c r="D1367" s="47">
        <f t="shared" si="147"/>
        <v>453286.31</v>
      </c>
      <c r="E1367" s="46">
        <v>406675.33</v>
      </c>
      <c r="F1367" s="46">
        <v>2563826.7400000002</v>
      </c>
      <c r="G1367" s="46">
        <v>1472278.07</v>
      </c>
      <c r="H1367" s="46">
        <v>964274.52</v>
      </c>
      <c r="I1367" s="46">
        <v>420456.54</v>
      </c>
      <c r="J1367" s="46">
        <v>611385.16</v>
      </c>
      <c r="K1367" s="46">
        <v>0</v>
      </c>
      <c r="L1367" s="8">
        <v>0</v>
      </c>
      <c r="M1367" s="46">
        <v>0</v>
      </c>
      <c r="N1367" s="46">
        <v>0</v>
      </c>
      <c r="O1367" s="46">
        <v>0</v>
      </c>
      <c r="P1367" s="46">
        <v>0</v>
      </c>
      <c r="Q1367" s="46">
        <v>0</v>
      </c>
      <c r="R1367" s="46">
        <v>0</v>
      </c>
      <c r="S1367" s="46">
        <v>0</v>
      </c>
      <c r="T1367" s="46">
        <v>2974.8</v>
      </c>
      <c r="U1367" s="46">
        <v>15149382.01</v>
      </c>
      <c r="V1367" s="46">
        <v>0</v>
      </c>
      <c r="W1367" s="46">
        <v>0</v>
      </c>
    </row>
    <row r="1368" spans="1:23" s="27" customFormat="1" ht="24.75" hidden="1" customHeight="1">
      <c r="A1368" s="16">
        <v>142</v>
      </c>
      <c r="B1368" s="7" t="s">
        <v>111</v>
      </c>
      <c r="C1368" s="40">
        <f t="shared" si="146"/>
        <v>2914523.51</v>
      </c>
      <c r="D1368" s="47">
        <f t="shared" si="147"/>
        <v>61064.03</v>
      </c>
      <c r="E1368" s="46">
        <v>0</v>
      </c>
      <c r="F1368" s="46">
        <v>0</v>
      </c>
      <c r="G1368" s="46">
        <v>0</v>
      </c>
      <c r="H1368" s="46">
        <v>1149157.1599999999</v>
      </c>
      <c r="I1368" s="46">
        <v>518410.58</v>
      </c>
      <c r="J1368" s="46">
        <v>1185891.74</v>
      </c>
      <c r="K1368" s="46">
        <v>0</v>
      </c>
      <c r="L1368" s="8">
        <v>0</v>
      </c>
      <c r="M1368" s="46">
        <v>0</v>
      </c>
      <c r="N1368" s="46">
        <v>0</v>
      </c>
      <c r="O1368" s="46">
        <v>0</v>
      </c>
      <c r="P1368" s="46">
        <v>0</v>
      </c>
      <c r="Q1368" s="46">
        <v>0</v>
      </c>
      <c r="R1368" s="46">
        <v>0</v>
      </c>
      <c r="S1368" s="46">
        <v>0</v>
      </c>
      <c r="T1368" s="46">
        <v>0</v>
      </c>
      <c r="U1368" s="46">
        <v>0</v>
      </c>
      <c r="V1368" s="46">
        <v>0</v>
      </c>
      <c r="W1368" s="48">
        <v>0</v>
      </c>
    </row>
    <row r="1369" spans="1:23" s="27" customFormat="1" ht="24.75" hidden="1" customHeight="1">
      <c r="A1369" s="16">
        <v>143</v>
      </c>
      <c r="B1369" s="7" t="s">
        <v>870</v>
      </c>
      <c r="C1369" s="40">
        <f t="shared" si="146"/>
        <v>11470074.800000001</v>
      </c>
      <c r="D1369" s="47">
        <f t="shared" si="147"/>
        <v>233007.84</v>
      </c>
      <c r="E1369" s="46">
        <v>348850.16</v>
      </c>
      <c r="F1369" s="46">
        <v>1517439.6</v>
      </c>
      <c r="G1369" s="46">
        <v>0</v>
      </c>
      <c r="H1369" s="46">
        <v>0</v>
      </c>
      <c r="I1369" s="46">
        <v>0</v>
      </c>
      <c r="J1369" s="46">
        <v>0</v>
      </c>
      <c r="K1369" s="46">
        <v>0</v>
      </c>
      <c r="L1369" s="8">
        <v>0</v>
      </c>
      <c r="M1369" s="46">
        <v>0</v>
      </c>
      <c r="N1369" s="46">
        <v>1112.8</v>
      </c>
      <c r="O1369" s="46">
        <v>5990760</v>
      </c>
      <c r="P1369" s="46">
        <v>0</v>
      </c>
      <c r="Q1369" s="46">
        <v>0</v>
      </c>
      <c r="R1369" s="46">
        <v>0</v>
      </c>
      <c r="S1369" s="46">
        <v>0</v>
      </c>
      <c r="T1369" s="46">
        <v>2339.4299999999998</v>
      </c>
      <c r="U1369" s="46">
        <v>3380017.2</v>
      </c>
      <c r="V1369" s="46">
        <v>0</v>
      </c>
      <c r="W1369" s="48">
        <v>0</v>
      </c>
    </row>
    <row r="1370" spans="1:23" s="27" customFormat="1" ht="24.75" hidden="1" customHeight="1">
      <c r="A1370" s="16">
        <v>144</v>
      </c>
      <c r="B1370" s="7" t="s">
        <v>871</v>
      </c>
      <c r="C1370" s="40">
        <f t="shared" si="146"/>
        <v>9865744.5600000005</v>
      </c>
      <c r="D1370" s="47">
        <f t="shared" si="147"/>
        <v>201998.52</v>
      </c>
      <c r="E1370" s="46">
        <v>224562.84</v>
      </c>
      <c r="F1370" s="46">
        <v>1653782.4</v>
      </c>
      <c r="G1370" s="46">
        <v>0</v>
      </c>
      <c r="H1370" s="46">
        <v>0</v>
      </c>
      <c r="I1370" s="46">
        <v>0</v>
      </c>
      <c r="J1370" s="46">
        <v>229386</v>
      </c>
      <c r="K1370" s="46">
        <v>0</v>
      </c>
      <c r="L1370" s="8">
        <v>0</v>
      </c>
      <c r="M1370" s="46">
        <v>0</v>
      </c>
      <c r="N1370" s="46">
        <v>0</v>
      </c>
      <c r="O1370" s="46">
        <v>0</v>
      </c>
      <c r="P1370" s="46">
        <v>0</v>
      </c>
      <c r="Q1370" s="46">
        <v>0</v>
      </c>
      <c r="R1370" s="46">
        <v>0</v>
      </c>
      <c r="S1370" s="46">
        <v>0</v>
      </c>
      <c r="T1370" s="46">
        <v>2403.8000000000002</v>
      </c>
      <c r="U1370" s="46">
        <v>7556014.7999999998</v>
      </c>
      <c r="V1370" s="46">
        <v>0</v>
      </c>
      <c r="W1370" s="48">
        <v>0</v>
      </c>
    </row>
    <row r="1371" spans="1:23" s="27" customFormat="1" ht="24.75" hidden="1" customHeight="1">
      <c r="A1371" s="16">
        <v>145</v>
      </c>
      <c r="B1371" s="7" t="s">
        <v>872</v>
      </c>
      <c r="C1371" s="40">
        <f t="shared" si="146"/>
        <v>13496620.960000001</v>
      </c>
      <c r="D1371" s="47">
        <f t="shared" si="147"/>
        <v>276519.59999999998</v>
      </c>
      <c r="E1371" s="46">
        <v>298624.93</v>
      </c>
      <c r="F1371" s="46">
        <v>0</v>
      </c>
      <c r="G1371" s="46">
        <v>2556109.25</v>
      </c>
      <c r="H1371" s="46">
        <v>1362509.97</v>
      </c>
      <c r="I1371" s="46">
        <v>543636.42000000004</v>
      </c>
      <c r="J1371" s="46">
        <v>1018062.94</v>
      </c>
      <c r="K1371" s="46">
        <v>0</v>
      </c>
      <c r="L1371" s="8">
        <v>0</v>
      </c>
      <c r="M1371" s="46">
        <v>0</v>
      </c>
      <c r="N1371" s="46">
        <v>1104.2</v>
      </c>
      <c r="O1371" s="46">
        <v>6509544.3600000003</v>
      </c>
      <c r="P1371" s="46">
        <v>849.4</v>
      </c>
      <c r="Q1371" s="46">
        <v>931613.49</v>
      </c>
      <c r="R1371" s="46">
        <v>0</v>
      </c>
      <c r="S1371" s="46">
        <v>0</v>
      </c>
      <c r="T1371" s="46">
        <v>0</v>
      </c>
      <c r="U1371" s="46">
        <v>0</v>
      </c>
      <c r="V1371" s="46">
        <v>0</v>
      </c>
      <c r="W1371" s="48">
        <v>0</v>
      </c>
    </row>
    <row r="1372" spans="1:23" s="27" customFormat="1" ht="24.75" hidden="1" customHeight="1">
      <c r="A1372" s="16">
        <v>146</v>
      </c>
      <c r="B1372" s="7" t="s">
        <v>873</v>
      </c>
      <c r="C1372" s="40">
        <f t="shared" si="146"/>
        <v>14397159.460000001</v>
      </c>
      <c r="D1372" s="47">
        <f t="shared" si="147"/>
        <v>296683.46999999997</v>
      </c>
      <c r="E1372" s="46">
        <v>236762.66</v>
      </c>
      <c r="F1372" s="46">
        <v>2430259.4300000002</v>
      </c>
      <c r="G1372" s="46">
        <v>2704835.76</v>
      </c>
      <c r="H1372" s="46">
        <v>3254165.81</v>
      </c>
      <c r="I1372" s="46">
        <v>1289515.3899999999</v>
      </c>
      <c r="J1372" s="46">
        <v>1298881.25</v>
      </c>
      <c r="K1372" s="46">
        <v>0</v>
      </c>
      <c r="L1372" s="8">
        <v>0</v>
      </c>
      <c r="M1372" s="46">
        <v>0</v>
      </c>
      <c r="N1372" s="46">
        <v>0</v>
      </c>
      <c r="O1372" s="46">
        <v>0</v>
      </c>
      <c r="P1372" s="46">
        <v>1027</v>
      </c>
      <c r="Q1372" s="46">
        <v>2886055.69</v>
      </c>
      <c r="R1372" s="46">
        <v>0</v>
      </c>
      <c r="S1372" s="46">
        <v>0</v>
      </c>
      <c r="T1372" s="46">
        <v>0</v>
      </c>
      <c r="U1372" s="46">
        <v>0</v>
      </c>
      <c r="V1372" s="46">
        <v>0</v>
      </c>
      <c r="W1372" s="48">
        <v>0</v>
      </c>
    </row>
    <row r="1373" spans="1:23" s="27" customFormat="1" ht="24.75" hidden="1" customHeight="1">
      <c r="A1373" s="16">
        <v>147</v>
      </c>
      <c r="B1373" s="7" t="s">
        <v>874</v>
      </c>
      <c r="C1373" s="40">
        <f t="shared" si="146"/>
        <v>2243702.81</v>
      </c>
      <c r="D1373" s="47">
        <f t="shared" si="147"/>
        <v>45809.81</v>
      </c>
      <c r="E1373" s="46">
        <v>57247.8</v>
      </c>
      <c r="F1373" s="46">
        <v>2140645.2000000002</v>
      </c>
      <c r="G1373" s="46">
        <v>0</v>
      </c>
      <c r="H1373" s="46">
        <v>0</v>
      </c>
      <c r="I1373" s="46">
        <v>0</v>
      </c>
      <c r="J1373" s="46">
        <v>0</v>
      </c>
      <c r="K1373" s="46">
        <v>0</v>
      </c>
      <c r="L1373" s="8">
        <v>0</v>
      </c>
      <c r="M1373" s="46">
        <v>0</v>
      </c>
      <c r="N1373" s="46">
        <v>0</v>
      </c>
      <c r="O1373" s="46">
        <v>0</v>
      </c>
      <c r="P1373" s="46">
        <v>0</v>
      </c>
      <c r="Q1373" s="46">
        <v>0</v>
      </c>
      <c r="R1373" s="46">
        <v>0</v>
      </c>
      <c r="S1373" s="46">
        <v>0</v>
      </c>
      <c r="T1373" s="46">
        <v>0</v>
      </c>
      <c r="U1373" s="46">
        <v>0</v>
      </c>
      <c r="V1373" s="46">
        <v>0</v>
      </c>
      <c r="W1373" s="48">
        <v>0</v>
      </c>
    </row>
    <row r="1374" spans="1:23" s="27" customFormat="1" ht="24.75" hidden="1" customHeight="1">
      <c r="A1374" s="16">
        <v>148</v>
      </c>
      <c r="B1374" s="7" t="s">
        <v>836</v>
      </c>
      <c r="C1374" s="40">
        <f t="shared" si="146"/>
        <v>3801564.02</v>
      </c>
      <c r="D1374" s="47">
        <f t="shared" si="147"/>
        <v>79648.98</v>
      </c>
      <c r="E1374" s="46">
        <v>0</v>
      </c>
      <c r="F1374" s="46">
        <v>0</v>
      </c>
      <c r="G1374" s="46">
        <v>0</v>
      </c>
      <c r="H1374" s="46">
        <v>1128035.06</v>
      </c>
      <c r="I1374" s="46">
        <v>606878.69999999995</v>
      </c>
      <c r="J1374" s="46">
        <v>1026800.34</v>
      </c>
      <c r="K1374" s="46">
        <v>0</v>
      </c>
      <c r="L1374" s="8">
        <v>0</v>
      </c>
      <c r="M1374" s="46">
        <v>0</v>
      </c>
      <c r="N1374" s="46">
        <v>0</v>
      </c>
      <c r="O1374" s="46">
        <v>0</v>
      </c>
      <c r="P1374" s="46">
        <v>399.1</v>
      </c>
      <c r="Q1374" s="46">
        <v>960200.94</v>
      </c>
      <c r="R1374" s="46">
        <v>0</v>
      </c>
      <c r="S1374" s="46">
        <v>0</v>
      </c>
      <c r="T1374" s="46">
        <v>0</v>
      </c>
      <c r="U1374" s="46">
        <v>0</v>
      </c>
      <c r="V1374" s="46">
        <v>0</v>
      </c>
      <c r="W1374" s="48">
        <v>0</v>
      </c>
    </row>
    <row r="1375" spans="1:23" s="27" customFormat="1" ht="24.75" hidden="1" customHeight="1">
      <c r="A1375" s="16">
        <v>149</v>
      </c>
      <c r="B1375" s="7" t="s">
        <v>174</v>
      </c>
      <c r="C1375" s="40">
        <f t="shared" si="146"/>
        <v>900417.57</v>
      </c>
      <c r="D1375" s="47">
        <f t="shared" si="147"/>
        <v>18865.22</v>
      </c>
      <c r="E1375" s="46">
        <v>0</v>
      </c>
      <c r="F1375" s="46">
        <v>0</v>
      </c>
      <c r="G1375" s="46">
        <v>0</v>
      </c>
      <c r="H1375" s="46">
        <v>0</v>
      </c>
      <c r="I1375" s="46">
        <v>0</v>
      </c>
      <c r="J1375" s="46">
        <v>0</v>
      </c>
      <c r="K1375" s="46">
        <v>881552.35</v>
      </c>
      <c r="L1375" s="8">
        <v>0</v>
      </c>
      <c r="M1375" s="46">
        <v>0</v>
      </c>
      <c r="N1375" s="46">
        <v>0</v>
      </c>
      <c r="O1375" s="46">
        <v>0</v>
      </c>
      <c r="P1375" s="46">
        <v>0</v>
      </c>
      <c r="Q1375" s="46">
        <v>0</v>
      </c>
      <c r="R1375" s="46">
        <v>0</v>
      </c>
      <c r="S1375" s="46">
        <v>0</v>
      </c>
      <c r="T1375" s="46">
        <v>0</v>
      </c>
      <c r="U1375" s="46">
        <v>0</v>
      </c>
      <c r="V1375" s="46">
        <v>0</v>
      </c>
      <c r="W1375" s="46">
        <v>0</v>
      </c>
    </row>
    <row r="1376" spans="1:23" s="27" customFormat="1" ht="24.75" hidden="1" customHeight="1">
      <c r="A1376" s="16">
        <v>150</v>
      </c>
      <c r="B1376" s="7" t="s">
        <v>175</v>
      </c>
      <c r="C1376" s="40">
        <f t="shared" si="146"/>
        <v>1424064.73</v>
      </c>
      <c r="D1376" s="47">
        <f t="shared" si="147"/>
        <v>29836.48</v>
      </c>
      <c r="E1376" s="46">
        <v>0</v>
      </c>
      <c r="F1376" s="46">
        <v>0</v>
      </c>
      <c r="G1376" s="46">
        <v>0</v>
      </c>
      <c r="H1376" s="46">
        <v>0</v>
      </c>
      <c r="I1376" s="46">
        <v>0</v>
      </c>
      <c r="J1376" s="46">
        <v>0</v>
      </c>
      <c r="K1376" s="46">
        <v>0</v>
      </c>
      <c r="L1376" s="8">
        <v>0</v>
      </c>
      <c r="M1376" s="46">
        <v>0</v>
      </c>
      <c r="N1376" s="46">
        <v>0</v>
      </c>
      <c r="O1376" s="46">
        <v>0</v>
      </c>
      <c r="P1376" s="46">
        <v>1024</v>
      </c>
      <c r="Q1376" s="46">
        <v>1394228.25</v>
      </c>
      <c r="R1376" s="46">
        <v>0</v>
      </c>
      <c r="S1376" s="46">
        <v>0</v>
      </c>
      <c r="T1376" s="46">
        <v>0</v>
      </c>
      <c r="U1376" s="46">
        <v>0</v>
      </c>
      <c r="V1376" s="46">
        <v>0</v>
      </c>
      <c r="W1376" s="46">
        <v>0</v>
      </c>
    </row>
    <row r="1377" spans="1:23" s="27" customFormat="1" ht="24.75" hidden="1" customHeight="1">
      <c r="A1377" s="16">
        <v>151</v>
      </c>
      <c r="B1377" s="7" t="s">
        <v>875</v>
      </c>
      <c r="C1377" s="40">
        <f t="shared" si="146"/>
        <v>6169543.5499999998</v>
      </c>
      <c r="D1377" s="47">
        <f t="shared" si="147"/>
        <v>124491.32</v>
      </c>
      <c r="E1377" s="46">
        <v>227700.83</v>
      </c>
      <c r="F1377" s="46">
        <v>1584854.2</v>
      </c>
      <c r="G1377" s="46">
        <v>0</v>
      </c>
      <c r="H1377" s="46">
        <v>0</v>
      </c>
      <c r="I1377" s="46">
        <v>0</v>
      </c>
      <c r="J1377" s="46">
        <v>0</v>
      </c>
      <c r="K1377" s="46">
        <v>0</v>
      </c>
      <c r="L1377" s="8">
        <v>0</v>
      </c>
      <c r="M1377" s="46">
        <v>0</v>
      </c>
      <c r="N1377" s="46">
        <v>1201.07</v>
      </c>
      <c r="O1377" s="46">
        <v>4232497.2</v>
      </c>
      <c r="P1377" s="46">
        <v>0</v>
      </c>
      <c r="Q1377" s="46">
        <v>0</v>
      </c>
      <c r="R1377" s="46">
        <v>0</v>
      </c>
      <c r="S1377" s="46">
        <v>0</v>
      </c>
      <c r="T1377" s="46">
        <v>0</v>
      </c>
      <c r="U1377" s="46">
        <v>0</v>
      </c>
      <c r="V1377" s="46">
        <v>0</v>
      </c>
      <c r="W1377" s="48">
        <v>0</v>
      </c>
    </row>
    <row r="1378" spans="1:23" s="27" customFormat="1" ht="24.75" hidden="1" customHeight="1">
      <c r="A1378" s="16">
        <v>152</v>
      </c>
      <c r="B1378" s="7" t="s">
        <v>877</v>
      </c>
      <c r="C1378" s="40">
        <f t="shared" si="146"/>
        <v>9439937.4299999997</v>
      </c>
      <c r="D1378" s="47">
        <f t="shared" si="147"/>
        <v>193649.59</v>
      </c>
      <c r="E1378" s="46">
        <v>197241.49</v>
      </c>
      <c r="F1378" s="46">
        <v>1714514.39</v>
      </c>
      <c r="G1378" s="46">
        <v>0</v>
      </c>
      <c r="H1378" s="46">
        <v>0</v>
      </c>
      <c r="I1378" s="46">
        <v>0</v>
      </c>
      <c r="J1378" s="46">
        <v>0</v>
      </c>
      <c r="K1378" s="46">
        <v>0</v>
      </c>
      <c r="L1378" s="8">
        <v>0</v>
      </c>
      <c r="M1378" s="46">
        <v>0</v>
      </c>
      <c r="N1378" s="46">
        <v>0</v>
      </c>
      <c r="O1378" s="46">
        <v>0</v>
      </c>
      <c r="P1378" s="46">
        <v>838.2</v>
      </c>
      <c r="Q1378" s="46">
        <v>593885.27</v>
      </c>
      <c r="R1378" s="46">
        <v>2240</v>
      </c>
      <c r="S1378" s="46">
        <v>6740646.6900000004</v>
      </c>
      <c r="T1378" s="46">
        <v>0</v>
      </c>
      <c r="U1378" s="46">
        <v>0</v>
      </c>
      <c r="V1378" s="46">
        <v>0</v>
      </c>
      <c r="W1378" s="48">
        <v>0</v>
      </c>
    </row>
    <row r="1379" spans="1:23" s="27" customFormat="1" ht="24.75" hidden="1" customHeight="1">
      <c r="A1379" s="16">
        <v>153</v>
      </c>
      <c r="B1379" s="7" t="s">
        <v>858</v>
      </c>
      <c r="C1379" s="40">
        <f t="shared" si="146"/>
        <v>18594837.809999999</v>
      </c>
      <c r="D1379" s="47">
        <f t="shared" si="147"/>
        <v>389592.25</v>
      </c>
      <c r="E1379" s="46">
        <v>0</v>
      </c>
      <c r="F1379" s="46">
        <v>2749238.29</v>
      </c>
      <c r="G1379" s="46">
        <v>7299959.7599999998</v>
      </c>
      <c r="H1379" s="46">
        <v>2430826.0699999998</v>
      </c>
      <c r="I1379" s="46">
        <v>1368561.45</v>
      </c>
      <c r="J1379" s="46">
        <v>2193402.6800000002</v>
      </c>
      <c r="K1379" s="46">
        <v>0</v>
      </c>
      <c r="L1379" s="8">
        <v>0</v>
      </c>
      <c r="M1379" s="46">
        <v>0</v>
      </c>
      <c r="N1379" s="46">
        <v>0</v>
      </c>
      <c r="O1379" s="46">
        <v>0</v>
      </c>
      <c r="P1379" s="46">
        <v>1689.9</v>
      </c>
      <c r="Q1379" s="46">
        <v>2163257.31</v>
      </c>
      <c r="R1379" s="46">
        <v>0</v>
      </c>
      <c r="S1379" s="46">
        <v>0</v>
      </c>
      <c r="T1379" s="46">
        <v>0</v>
      </c>
      <c r="U1379" s="46">
        <v>0</v>
      </c>
      <c r="V1379" s="46">
        <v>0</v>
      </c>
      <c r="W1379" s="48">
        <v>0</v>
      </c>
    </row>
    <row r="1380" spans="1:23" s="27" customFormat="1" ht="24.75" hidden="1" customHeight="1">
      <c r="A1380" s="16">
        <v>154</v>
      </c>
      <c r="B1380" s="7" t="s">
        <v>878</v>
      </c>
      <c r="C1380" s="40">
        <f t="shared" si="146"/>
        <v>3654926.25</v>
      </c>
      <c r="D1380" s="47">
        <f t="shared" si="147"/>
        <v>75012.61</v>
      </c>
      <c r="E1380" s="46">
        <v>74651.399999999994</v>
      </c>
      <c r="F1380" s="46">
        <v>0</v>
      </c>
      <c r="G1380" s="46">
        <v>1003063.6</v>
      </c>
      <c r="H1380" s="46">
        <v>1001779.73</v>
      </c>
      <c r="I1380" s="46">
        <v>421063.7</v>
      </c>
      <c r="J1380" s="46">
        <v>321618.45</v>
      </c>
      <c r="K1380" s="46">
        <v>0</v>
      </c>
      <c r="L1380" s="8">
        <v>0</v>
      </c>
      <c r="M1380" s="46">
        <v>0</v>
      </c>
      <c r="N1380" s="46">
        <v>0</v>
      </c>
      <c r="O1380" s="46">
        <v>0</v>
      </c>
      <c r="P1380" s="46">
        <v>638.1</v>
      </c>
      <c r="Q1380" s="46">
        <v>757736.76</v>
      </c>
      <c r="R1380" s="46">
        <v>0</v>
      </c>
      <c r="S1380" s="46">
        <v>0</v>
      </c>
      <c r="T1380" s="46">
        <v>0</v>
      </c>
      <c r="U1380" s="46">
        <v>0</v>
      </c>
      <c r="V1380" s="46">
        <v>0</v>
      </c>
      <c r="W1380" s="48">
        <v>0</v>
      </c>
    </row>
    <row r="1381" spans="1:23" s="27" customFormat="1" ht="24.75" hidden="1" customHeight="1">
      <c r="A1381" s="16">
        <v>155</v>
      </c>
      <c r="B1381" s="7" t="s">
        <v>860</v>
      </c>
      <c r="C1381" s="40">
        <f t="shared" si="146"/>
        <v>760062.9</v>
      </c>
      <c r="D1381" s="47">
        <f t="shared" si="147"/>
        <v>15924.56</v>
      </c>
      <c r="E1381" s="46">
        <v>0</v>
      </c>
      <c r="F1381" s="46">
        <v>0</v>
      </c>
      <c r="G1381" s="46">
        <v>0</v>
      </c>
      <c r="H1381" s="46">
        <v>0</v>
      </c>
      <c r="I1381" s="46">
        <v>0</v>
      </c>
      <c r="J1381" s="46">
        <v>744138.34</v>
      </c>
      <c r="K1381" s="46">
        <v>0</v>
      </c>
      <c r="L1381" s="8">
        <v>0</v>
      </c>
      <c r="M1381" s="46">
        <v>0</v>
      </c>
      <c r="N1381" s="46">
        <v>0</v>
      </c>
      <c r="O1381" s="46">
        <v>0</v>
      </c>
      <c r="P1381" s="46">
        <v>0</v>
      </c>
      <c r="Q1381" s="46">
        <v>0</v>
      </c>
      <c r="R1381" s="46">
        <v>0</v>
      </c>
      <c r="S1381" s="46">
        <v>0</v>
      </c>
      <c r="T1381" s="46">
        <v>0</v>
      </c>
      <c r="U1381" s="46">
        <v>0</v>
      </c>
      <c r="V1381" s="46">
        <v>0</v>
      </c>
      <c r="W1381" s="48">
        <v>0</v>
      </c>
    </row>
    <row r="1382" spans="1:23" s="27" customFormat="1" ht="24.75" hidden="1" customHeight="1">
      <c r="A1382" s="16">
        <v>156</v>
      </c>
      <c r="B1382" s="7" t="s">
        <v>861</v>
      </c>
      <c r="C1382" s="40">
        <f t="shared" si="146"/>
        <v>734518.51</v>
      </c>
      <c r="D1382" s="47">
        <f t="shared" si="147"/>
        <v>15389.36</v>
      </c>
      <c r="E1382" s="46">
        <v>0</v>
      </c>
      <c r="F1382" s="46">
        <v>0</v>
      </c>
      <c r="G1382" s="46">
        <v>0</v>
      </c>
      <c r="H1382" s="46">
        <v>0</v>
      </c>
      <c r="I1382" s="46">
        <v>0</v>
      </c>
      <c r="J1382" s="46">
        <v>719129.15</v>
      </c>
      <c r="K1382" s="46">
        <v>0</v>
      </c>
      <c r="L1382" s="8">
        <v>0</v>
      </c>
      <c r="M1382" s="46">
        <v>0</v>
      </c>
      <c r="N1382" s="46">
        <v>0</v>
      </c>
      <c r="O1382" s="46">
        <v>0</v>
      </c>
      <c r="P1382" s="46">
        <v>0</v>
      </c>
      <c r="Q1382" s="46">
        <v>0</v>
      </c>
      <c r="R1382" s="46">
        <v>0</v>
      </c>
      <c r="S1382" s="46">
        <v>0</v>
      </c>
      <c r="T1382" s="46">
        <v>0</v>
      </c>
      <c r="U1382" s="46">
        <v>0</v>
      </c>
      <c r="V1382" s="46">
        <v>0</v>
      </c>
      <c r="W1382" s="48">
        <v>0</v>
      </c>
    </row>
    <row r="1383" spans="1:23" s="27" customFormat="1" ht="24.75" hidden="1" customHeight="1">
      <c r="A1383" s="16">
        <v>157</v>
      </c>
      <c r="B1383" s="7" t="s">
        <v>879</v>
      </c>
      <c r="C1383" s="40">
        <f t="shared" si="146"/>
        <v>2875992.32</v>
      </c>
      <c r="D1383" s="47">
        <f t="shared" si="147"/>
        <v>58871.27</v>
      </c>
      <c r="E1383" s="46">
        <v>66126.929999999993</v>
      </c>
      <c r="F1383" s="46">
        <v>0</v>
      </c>
      <c r="G1383" s="46">
        <v>0</v>
      </c>
      <c r="H1383" s="46">
        <v>0</v>
      </c>
      <c r="I1383" s="46">
        <v>0</v>
      </c>
      <c r="J1383" s="46">
        <v>0</v>
      </c>
      <c r="K1383" s="46">
        <v>0</v>
      </c>
      <c r="L1383" s="8">
        <v>0</v>
      </c>
      <c r="M1383" s="46">
        <v>0</v>
      </c>
      <c r="N1383" s="46">
        <v>516</v>
      </c>
      <c r="O1383" s="46">
        <v>2750994.12</v>
      </c>
      <c r="P1383" s="46">
        <v>0</v>
      </c>
      <c r="Q1383" s="46">
        <v>0</v>
      </c>
      <c r="R1383" s="46">
        <v>0</v>
      </c>
      <c r="S1383" s="46">
        <v>0</v>
      </c>
      <c r="T1383" s="46">
        <v>0</v>
      </c>
      <c r="U1383" s="46">
        <v>0</v>
      </c>
      <c r="V1383" s="46">
        <v>0</v>
      </c>
      <c r="W1383" s="48">
        <v>0</v>
      </c>
    </row>
    <row r="1384" spans="1:23" s="27" customFormat="1" ht="24.75" hidden="1" customHeight="1">
      <c r="A1384" s="16">
        <v>158</v>
      </c>
      <c r="B1384" s="7" t="s">
        <v>862</v>
      </c>
      <c r="C1384" s="40">
        <f t="shared" si="146"/>
        <v>15242677.439999999</v>
      </c>
      <c r="D1384" s="47">
        <f t="shared" si="147"/>
        <v>319359.01</v>
      </c>
      <c r="E1384" s="46">
        <v>0</v>
      </c>
      <c r="F1384" s="46">
        <v>0</v>
      </c>
      <c r="G1384" s="46">
        <v>0</v>
      </c>
      <c r="H1384" s="46">
        <v>0</v>
      </c>
      <c r="I1384" s="46">
        <v>0</v>
      </c>
      <c r="J1384" s="46">
        <v>0</v>
      </c>
      <c r="K1384" s="46">
        <v>0</v>
      </c>
      <c r="L1384" s="8">
        <v>0</v>
      </c>
      <c r="M1384" s="46">
        <v>0</v>
      </c>
      <c r="N1384" s="46">
        <v>343.3</v>
      </c>
      <c r="O1384" s="46">
        <v>5379945.5899999999</v>
      </c>
      <c r="P1384" s="46">
        <v>0</v>
      </c>
      <c r="Q1384" s="46">
        <v>0</v>
      </c>
      <c r="R1384" s="46">
        <v>0</v>
      </c>
      <c r="S1384" s="46">
        <v>0</v>
      </c>
      <c r="T1384" s="46">
        <v>2147.36</v>
      </c>
      <c r="U1384" s="46">
        <v>9543372.8399999999</v>
      </c>
      <c r="V1384" s="46">
        <v>0</v>
      </c>
      <c r="W1384" s="48">
        <v>0</v>
      </c>
    </row>
    <row r="1385" spans="1:23" s="27" customFormat="1" ht="24.75" hidden="1" customHeight="1">
      <c r="A1385" s="16">
        <v>159</v>
      </c>
      <c r="B1385" s="7" t="s">
        <v>880</v>
      </c>
      <c r="C1385" s="40">
        <f t="shared" si="146"/>
        <v>14380539.220000001</v>
      </c>
      <c r="D1385" s="47">
        <f t="shared" si="147"/>
        <v>294563.31</v>
      </c>
      <c r="E1385" s="46">
        <v>321335.12</v>
      </c>
      <c r="F1385" s="46">
        <v>2012662.81</v>
      </c>
      <c r="G1385" s="46">
        <v>0</v>
      </c>
      <c r="H1385" s="46">
        <v>3560111.62</v>
      </c>
      <c r="I1385" s="46">
        <v>782442.87</v>
      </c>
      <c r="J1385" s="46">
        <v>876342.04</v>
      </c>
      <c r="K1385" s="46">
        <v>0</v>
      </c>
      <c r="L1385" s="8">
        <v>0</v>
      </c>
      <c r="M1385" s="46">
        <v>0</v>
      </c>
      <c r="N1385" s="46">
        <v>1329.9</v>
      </c>
      <c r="O1385" s="46">
        <v>6533081.4500000002</v>
      </c>
      <c r="P1385" s="46">
        <v>0</v>
      </c>
      <c r="Q1385" s="46">
        <v>0</v>
      </c>
      <c r="R1385" s="46">
        <v>0</v>
      </c>
      <c r="S1385" s="46">
        <v>0</v>
      </c>
      <c r="T1385" s="46">
        <v>0</v>
      </c>
      <c r="U1385" s="46">
        <v>0</v>
      </c>
      <c r="V1385" s="46">
        <v>0</v>
      </c>
      <c r="W1385" s="48">
        <v>0</v>
      </c>
    </row>
    <row r="1386" spans="1:23" s="27" customFormat="1" ht="24.75" hidden="1" customHeight="1">
      <c r="A1386" s="16">
        <v>160</v>
      </c>
      <c r="B1386" s="7" t="s">
        <v>841</v>
      </c>
      <c r="C1386" s="40">
        <f t="shared" si="146"/>
        <v>5234211.3099999996</v>
      </c>
      <c r="D1386" s="47">
        <f t="shared" si="147"/>
        <v>106702.7</v>
      </c>
      <c r="E1386" s="46">
        <v>141401.04</v>
      </c>
      <c r="F1386" s="46">
        <v>0</v>
      </c>
      <c r="G1386" s="46">
        <v>0</v>
      </c>
      <c r="H1386" s="46">
        <v>0</v>
      </c>
      <c r="I1386" s="46">
        <v>0</v>
      </c>
      <c r="J1386" s="46">
        <v>0</v>
      </c>
      <c r="K1386" s="46">
        <v>0</v>
      </c>
      <c r="L1386" s="8">
        <v>0</v>
      </c>
      <c r="M1386" s="46">
        <v>0</v>
      </c>
      <c r="N1386" s="46">
        <v>0</v>
      </c>
      <c r="O1386" s="46">
        <v>0</v>
      </c>
      <c r="P1386" s="46">
        <v>0</v>
      </c>
      <c r="Q1386" s="46">
        <v>0</v>
      </c>
      <c r="R1386" s="46">
        <v>2240</v>
      </c>
      <c r="S1386" s="46">
        <v>4986107.57</v>
      </c>
      <c r="T1386" s="46">
        <v>0</v>
      </c>
      <c r="U1386" s="46">
        <v>0</v>
      </c>
      <c r="V1386" s="46">
        <v>0</v>
      </c>
      <c r="W1386" s="48">
        <v>0</v>
      </c>
    </row>
    <row r="1387" spans="1:23" s="27" customFormat="1" ht="24.75" hidden="1" customHeight="1">
      <c r="A1387" s="16">
        <v>161</v>
      </c>
      <c r="B1387" s="7" t="s">
        <v>863</v>
      </c>
      <c r="C1387" s="40">
        <f t="shared" si="146"/>
        <v>14825712.74</v>
      </c>
      <c r="D1387" s="47">
        <v>208193.37</v>
      </c>
      <c r="E1387" s="46">
        <v>0</v>
      </c>
      <c r="F1387" s="46">
        <v>0</v>
      </c>
      <c r="G1387" s="46">
        <v>0</v>
      </c>
      <c r="H1387" s="46">
        <v>956851.05</v>
      </c>
      <c r="I1387" s="46">
        <v>512645.26</v>
      </c>
      <c r="J1387" s="46">
        <v>913405.72</v>
      </c>
      <c r="K1387" s="46">
        <v>0</v>
      </c>
      <c r="L1387" s="8">
        <v>0</v>
      </c>
      <c r="M1387" s="46">
        <v>0</v>
      </c>
      <c r="N1387" s="46">
        <v>0</v>
      </c>
      <c r="O1387" s="46">
        <v>0</v>
      </c>
      <c r="P1387" s="46">
        <v>1199.5</v>
      </c>
      <c r="Q1387" s="46">
        <v>2398422.19</v>
      </c>
      <c r="R1387" s="46">
        <v>0</v>
      </c>
      <c r="S1387" s="46">
        <v>0</v>
      </c>
      <c r="T1387" s="46">
        <v>2176.8000000000002</v>
      </c>
      <c r="U1387" s="46">
        <v>9836195.1500000004</v>
      </c>
      <c r="V1387" s="46">
        <v>0</v>
      </c>
      <c r="W1387" s="46">
        <v>0</v>
      </c>
    </row>
    <row r="1388" spans="1:23" s="27" customFormat="1" ht="24.75" hidden="1" customHeight="1">
      <c r="A1388" s="16">
        <v>162</v>
      </c>
      <c r="B1388" s="7" t="s">
        <v>864</v>
      </c>
      <c r="C1388" s="40">
        <f t="shared" si="146"/>
        <v>4264209.17</v>
      </c>
      <c r="D1388" s="47">
        <v>54931.08</v>
      </c>
      <c r="E1388" s="46">
        <v>0</v>
      </c>
      <c r="F1388" s="46">
        <v>0</v>
      </c>
      <c r="G1388" s="46">
        <v>0</v>
      </c>
      <c r="H1388" s="46">
        <v>1200855.98</v>
      </c>
      <c r="I1388" s="46">
        <v>601636.28</v>
      </c>
      <c r="J1388" s="46">
        <v>1013364.57</v>
      </c>
      <c r="K1388" s="46">
        <v>0</v>
      </c>
      <c r="L1388" s="8">
        <v>0</v>
      </c>
      <c r="M1388" s="46">
        <v>0</v>
      </c>
      <c r="N1388" s="46">
        <v>0</v>
      </c>
      <c r="O1388" s="46">
        <v>0</v>
      </c>
      <c r="P1388" s="46">
        <v>1032</v>
      </c>
      <c r="Q1388" s="46">
        <v>1393421.26</v>
      </c>
      <c r="R1388" s="46">
        <v>0</v>
      </c>
      <c r="S1388" s="46">
        <v>0</v>
      </c>
      <c r="T1388" s="46">
        <v>0</v>
      </c>
      <c r="U1388" s="46">
        <v>0</v>
      </c>
      <c r="V1388" s="46">
        <v>0</v>
      </c>
      <c r="W1388" s="46">
        <v>0</v>
      </c>
    </row>
    <row r="1389" spans="1:23" s="27" customFormat="1" ht="24.75" hidden="1" customHeight="1">
      <c r="A1389" s="16">
        <v>163</v>
      </c>
      <c r="B1389" s="7" t="s">
        <v>881</v>
      </c>
      <c r="C1389" s="40">
        <f t="shared" si="146"/>
        <v>7195937.8499999996</v>
      </c>
      <c r="D1389" s="47">
        <f t="shared" si="147"/>
        <v>146220.43</v>
      </c>
      <c r="E1389" s="46">
        <v>216987.23</v>
      </c>
      <c r="F1389" s="46">
        <v>0</v>
      </c>
      <c r="G1389" s="46">
        <v>0</v>
      </c>
      <c r="H1389" s="46">
        <v>0</v>
      </c>
      <c r="I1389" s="46">
        <v>0</v>
      </c>
      <c r="J1389" s="46">
        <v>0</v>
      </c>
      <c r="K1389" s="46">
        <v>0</v>
      </c>
      <c r="L1389" s="8">
        <v>0</v>
      </c>
      <c r="M1389" s="46">
        <v>0</v>
      </c>
      <c r="N1389" s="46">
        <v>1494</v>
      </c>
      <c r="O1389" s="46">
        <v>6832730.1900000004</v>
      </c>
      <c r="P1389" s="46">
        <v>0</v>
      </c>
      <c r="Q1389" s="46">
        <v>0</v>
      </c>
      <c r="R1389" s="46">
        <v>0</v>
      </c>
      <c r="S1389" s="46">
        <v>0</v>
      </c>
      <c r="T1389" s="46">
        <v>0</v>
      </c>
      <c r="U1389" s="46">
        <v>0</v>
      </c>
      <c r="V1389" s="46">
        <v>0</v>
      </c>
      <c r="W1389" s="48">
        <v>0</v>
      </c>
    </row>
    <row r="1390" spans="1:23" s="27" customFormat="1" ht="24.75" hidden="1" customHeight="1">
      <c r="A1390" s="16">
        <v>164</v>
      </c>
      <c r="B1390" s="7" t="s">
        <v>846</v>
      </c>
      <c r="C1390" s="40">
        <f t="shared" si="146"/>
        <v>8932657.9000000004</v>
      </c>
      <c r="D1390" s="47">
        <f t="shared" si="147"/>
        <v>187153.79</v>
      </c>
      <c r="E1390" s="46">
        <v>0</v>
      </c>
      <c r="F1390" s="46">
        <v>0</v>
      </c>
      <c r="G1390" s="46">
        <v>0</v>
      </c>
      <c r="H1390" s="46">
        <v>0</v>
      </c>
      <c r="I1390" s="46">
        <v>0</v>
      </c>
      <c r="J1390" s="46">
        <v>0</v>
      </c>
      <c r="K1390" s="46">
        <v>0</v>
      </c>
      <c r="L1390" s="8">
        <v>0</v>
      </c>
      <c r="M1390" s="46">
        <v>0</v>
      </c>
      <c r="N1390" s="46">
        <v>0</v>
      </c>
      <c r="O1390" s="46">
        <v>0</v>
      </c>
      <c r="P1390" s="46">
        <v>0</v>
      </c>
      <c r="Q1390" s="46">
        <v>0</v>
      </c>
      <c r="R1390" s="46">
        <v>3159.14</v>
      </c>
      <c r="S1390" s="46">
        <v>8745504.1099999994</v>
      </c>
      <c r="T1390" s="46">
        <v>0</v>
      </c>
      <c r="U1390" s="46">
        <v>0</v>
      </c>
      <c r="V1390" s="46">
        <v>0</v>
      </c>
      <c r="W1390" s="48">
        <v>0</v>
      </c>
    </row>
    <row r="1391" spans="1:23" s="17" customFormat="1" ht="24.75" hidden="1" customHeight="1">
      <c r="A1391" s="165" t="s">
        <v>113</v>
      </c>
      <c r="B1391" s="166"/>
      <c r="C1391" s="44">
        <f>ROUND(SUM(D1391+E1391+F1391+G1391+H1391+I1391+J1391+K1391+M1391+O1391+Q1391+S1391+U1391+W1391),2)</f>
        <v>271101831.74000001</v>
      </c>
      <c r="D1391" s="77">
        <f t="shared" ref="D1391:W1391" si="148">ROUND(SUM(D1353:D1390),2)</f>
        <v>5467013.3700000001</v>
      </c>
      <c r="E1391" s="77">
        <f t="shared" si="148"/>
        <v>3635640.98</v>
      </c>
      <c r="F1391" s="77">
        <f t="shared" si="148"/>
        <v>23487587.530000001</v>
      </c>
      <c r="G1391" s="77">
        <f t="shared" si="148"/>
        <v>32330153.640000001</v>
      </c>
      <c r="H1391" s="77">
        <f t="shared" si="148"/>
        <v>21983799.809999999</v>
      </c>
      <c r="I1391" s="77">
        <f t="shared" si="148"/>
        <v>9288239.0500000007</v>
      </c>
      <c r="J1391" s="77">
        <f t="shared" si="148"/>
        <v>17370756.890000001</v>
      </c>
      <c r="K1391" s="77">
        <f t="shared" si="148"/>
        <v>4536411.54</v>
      </c>
      <c r="L1391" s="66">
        <f t="shared" si="148"/>
        <v>4</v>
      </c>
      <c r="M1391" s="77">
        <f t="shared" si="148"/>
        <v>11409248.91</v>
      </c>
      <c r="N1391" s="77">
        <f t="shared" si="148"/>
        <v>11030.27</v>
      </c>
      <c r="O1391" s="77">
        <f t="shared" si="148"/>
        <v>57694371.5</v>
      </c>
      <c r="P1391" s="77">
        <f t="shared" si="148"/>
        <v>10402.299999999999</v>
      </c>
      <c r="Q1391" s="77">
        <f t="shared" si="148"/>
        <v>17961368.149999999</v>
      </c>
      <c r="R1391" s="77">
        <f t="shared" si="148"/>
        <v>7639.14</v>
      </c>
      <c r="S1391" s="77">
        <f t="shared" si="148"/>
        <v>20472258.370000001</v>
      </c>
      <c r="T1391" s="77">
        <f t="shared" si="148"/>
        <v>12042.19</v>
      </c>
      <c r="U1391" s="77">
        <f t="shared" si="148"/>
        <v>45464982</v>
      </c>
      <c r="V1391" s="77">
        <f t="shared" si="148"/>
        <v>0</v>
      </c>
      <c r="W1391" s="77">
        <f t="shared" si="148"/>
        <v>0</v>
      </c>
    </row>
    <row r="1392" spans="1:23" s="22" customFormat="1" ht="24.75" hidden="1" customHeight="1">
      <c r="A1392" s="138" t="s">
        <v>117</v>
      </c>
      <c r="B1392" s="139"/>
      <c r="C1392" s="140"/>
      <c r="D1392" s="75"/>
      <c r="E1392" s="46"/>
      <c r="F1392" s="46"/>
      <c r="G1392" s="46"/>
      <c r="H1392" s="46"/>
      <c r="I1392" s="46"/>
      <c r="J1392" s="46"/>
      <c r="K1392" s="46"/>
      <c r="L1392" s="45"/>
      <c r="M1392" s="46"/>
      <c r="N1392" s="48"/>
      <c r="O1392" s="46"/>
      <c r="P1392" s="48"/>
      <c r="Q1392" s="46"/>
      <c r="R1392" s="48"/>
      <c r="S1392" s="46"/>
      <c r="T1392" s="46"/>
      <c r="U1392" s="46"/>
      <c r="V1392" s="48"/>
      <c r="W1392" s="46"/>
    </row>
    <row r="1393" spans="1:23" s="27" customFormat="1" ht="24.75" hidden="1" customHeight="1">
      <c r="A1393" s="16">
        <v>165</v>
      </c>
      <c r="B1393" s="7" t="s">
        <v>938</v>
      </c>
      <c r="C1393" s="40">
        <f t="shared" ref="C1393:C1404" si="149">ROUND(SUM(D1393+E1393+F1393+G1393+H1393+I1393+J1393+K1393+M1393+O1393+Q1393+S1393+U1393+W1393),2)</f>
        <v>5412963.6299999999</v>
      </c>
      <c r="D1393" s="47">
        <f t="shared" ref="D1393:D1403" si="150">ROUND((F1393+G1393+H1393+I1393+J1393+K1393+M1393+O1393+Q1393+S1393+U1393+W1393)*0.0214,2)</f>
        <v>107634.45</v>
      </c>
      <c r="E1393" s="46">
        <v>275682.18</v>
      </c>
      <c r="F1393" s="46">
        <v>0</v>
      </c>
      <c r="G1393" s="46">
        <v>1143873.6000000001</v>
      </c>
      <c r="H1393" s="46">
        <v>800763</v>
      </c>
      <c r="I1393" s="46">
        <v>308884.8</v>
      </c>
      <c r="J1393" s="46">
        <v>1053234</v>
      </c>
      <c r="K1393" s="46">
        <v>0</v>
      </c>
      <c r="L1393" s="8">
        <v>0</v>
      </c>
      <c r="M1393" s="46">
        <v>0</v>
      </c>
      <c r="N1393" s="46">
        <v>0</v>
      </c>
      <c r="O1393" s="46">
        <v>0</v>
      </c>
      <c r="P1393" s="46">
        <v>0</v>
      </c>
      <c r="Q1393" s="46">
        <v>0</v>
      </c>
      <c r="R1393" s="46">
        <v>1133.8</v>
      </c>
      <c r="S1393" s="46">
        <v>1722891.6</v>
      </c>
      <c r="T1393" s="46">
        <v>0</v>
      </c>
      <c r="U1393" s="46">
        <v>0</v>
      </c>
      <c r="V1393" s="46">
        <v>0</v>
      </c>
      <c r="W1393" s="46">
        <v>0</v>
      </c>
    </row>
    <row r="1394" spans="1:23" s="27" customFormat="1" ht="24.75" hidden="1" customHeight="1">
      <c r="A1394" s="16">
        <v>166</v>
      </c>
      <c r="B1394" s="7" t="s">
        <v>115</v>
      </c>
      <c r="C1394" s="40">
        <f t="shared" si="149"/>
        <v>496901.87</v>
      </c>
      <c r="D1394" s="47">
        <f t="shared" si="150"/>
        <v>10036.030000000001</v>
      </c>
      <c r="E1394" s="46">
        <v>17892.64</v>
      </c>
      <c r="F1394" s="46">
        <v>468973.2</v>
      </c>
      <c r="G1394" s="46">
        <v>0</v>
      </c>
      <c r="H1394" s="46">
        <v>0</v>
      </c>
      <c r="I1394" s="46">
        <v>0</v>
      </c>
      <c r="J1394" s="46">
        <v>0</v>
      </c>
      <c r="K1394" s="46">
        <v>0</v>
      </c>
      <c r="L1394" s="8">
        <v>0</v>
      </c>
      <c r="M1394" s="46">
        <v>0</v>
      </c>
      <c r="N1394" s="46">
        <v>0</v>
      </c>
      <c r="O1394" s="46">
        <v>0</v>
      </c>
      <c r="P1394" s="46">
        <v>0</v>
      </c>
      <c r="Q1394" s="46">
        <v>0</v>
      </c>
      <c r="R1394" s="46">
        <v>0</v>
      </c>
      <c r="S1394" s="46">
        <v>0</v>
      </c>
      <c r="T1394" s="46">
        <v>0</v>
      </c>
      <c r="U1394" s="46">
        <v>0</v>
      </c>
      <c r="V1394" s="46">
        <v>0</v>
      </c>
      <c r="W1394" s="46">
        <v>0</v>
      </c>
    </row>
    <row r="1395" spans="1:23" s="27" customFormat="1" ht="24.75" hidden="1" customHeight="1">
      <c r="A1395" s="16">
        <v>167</v>
      </c>
      <c r="B1395" s="7" t="s">
        <v>939</v>
      </c>
      <c r="C1395" s="40">
        <f t="shared" si="149"/>
        <v>5340242.3</v>
      </c>
      <c r="D1395" s="47">
        <f t="shared" si="150"/>
        <v>106139.63</v>
      </c>
      <c r="E1395" s="46">
        <v>274307.07</v>
      </c>
      <c r="F1395" s="46">
        <v>0</v>
      </c>
      <c r="G1395" s="46">
        <v>1232758.8</v>
      </c>
      <c r="H1395" s="46">
        <v>779214</v>
      </c>
      <c r="I1395" s="46">
        <v>274803.59999999998</v>
      </c>
      <c r="J1395" s="46">
        <v>1024233.6</v>
      </c>
      <c r="K1395" s="46">
        <v>0</v>
      </c>
      <c r="L1395" s="8">
        <v>0</v>
      </c>
      <c r="M1395" s="46">
        <v>0</v>
      </c>
      <c r="N1395" s="46">
        <v>0</v>
      </c>
      <c r="O1395" s="46">
        <v>0</v>
      </c>
      <c r="P1395" s="46">
        <v>0</v>
      </c>
      <c r="Q1395" s="46">
        <v>0</v>
      </c>
      <c r="R1395" s="46">
        <v>1116</v>
      </c>
      <c r="S1395" s="46">
        <v>1648785.6</v>
      </c>
      <c r="T1395" s="46">
        <v>0</v>
      </c>
      <c r="U1395" s="46">
        <v>0</v>
      </c>
      <c r="V1395" s="46">
        <v>0</v>
      </c>
      <c r="W1395" s="46">
        <v>0</v>
      </c>
    </row>
    <row r="1396" spans="1:23" s="27" customFormat="1" ht="24.75" hidden="1" customHeight="1">
      <c r="A1396" s="16">
        <v>168</v>
      </c>
      <c r="B1396" s="7" t="s">
        <v>940</v>
      </c>
      <c r="C1396" s="40">
        <f t="shared" si="149"/>
        <v>2857394.2</v>
      </c>
      <c r="D1396" s="47">
        <f t="shared" si="150"/>
        <v>58335.67</v>
      </c>
      <c r="E1396" s="46">
        <v>73092.75</v>
      </c>
      <c r="F1396" s="46">
        <v>0</v>
      </c>
      <c r="G1396" s="46">
        <v>0</v>
      </c>
      <c r="H1396" s="46">
        <v>0</v>
      </c>
      <c r="I1396" s="46">
        <v>0</v>
      </c>
      <c r="J1396" s="46">
        <v>0</v>
      </c>
      <c r="K1396" s="46">
        <v>0</v>
      </c>
      <c r="L1396" s="8">
        <v>0</v>
      </c>
      <c r="M1396" s="46">
        <v>0</v>
      </c>
      <c r="N1396" s="46">
        <v>0</v>
      </c>
      <c r="O1396" s="46">
        <v>0</v>
      </c>
      <c r="P1396" s="46">
        <v>0</v>
      </c>
      <c r="Q1396" s="46">
        <v>0</v>
      </c>
      <c r="R1396" s="46">
        <v>0</v>
      </c>
      <c r="S1396" s="46">
        <v>0</v>
      </c>
      <c r="T1396" s="46">
        <v>1080.9000000000001</v>
      </c>
      <c r="U1396" s="46">
        <v>2725965.78</v>
      </c>
      <c r="V1396" s="46">
        <v>0</v>
      </c>
      <c r="W1396" s="46">
        <v>0</v>
      </c>
    </row>
    <row r="1397" spans="1:23" s="27" customFormat="1" ht="24.75" hidden="1" customHeight="1">
      <c r="A1397" s="16">
        <v>169</v>
      </c>
      <c r="B1397" s="7" t="s">
        <v>947</v>
      </c>
      <c r="C1397" s="40">
        <f t="shared" si="149"/>
        <v>1571671.77</v>
      </c>
      <c r="D1397" s="47">
        <f t="shared" si="150"/>
        <v>32929.089999999997</v>
      </c>
      <c r="E1397" s="46">
        <v>0</v>
      </c>
      <c r="F1397" s="46">
        <v>0</v>
      </c>
      <c r="G1397" s="46">
        <v>1087334.78</v>
      </c>
      <c r="H1397" s="46">
        <v>0</v>
      </c>
      <c r="I1397" s="46">
        <v>0</v>
      </c>
      <c r="J1397" s="46">
        <v>451407.9</v>
      </c>
      <c r="K1397" s="46">
        <v>0</v>
      </c>
      <c r="L1397" s="8">
        <v>0</v>
      </c>
      <c r="M1397" s="46">
        <v>0</v>
      </c>
      <c r="N1397" s="46">
        <v>0</v>
      </c>
      <c r="O1397" s="46">
        <v>0</v>
      </c>
      <c r="P1397" s="46">
        <v>0</v>
      </c>
      <c r="Q1397" s="46">
        <v>0</v>
      </c>
      <c r="R1397" s="46">
        <v>0</v>
      </c>
      <c r="S1397" s="46">
        <v>0</v>
      </c>
      <c r="T1397" s="46">
        <v>0</v>
      </c>
      <c r="U1397" s="46">
        <v>0</v>
      </c>
      <c r="V1397" s="46">
        <v>0</v>
      </c>
      <c r="W1397" s="48">
        <v>0</v>
      </c>
    </row>
    <row r="1398" spans="1:23" s="27" customFormat="1" ht="24.75" hidden="1" customHeight="1">
      <c r="A1398" s="16">
        <v>170</v>
      </c>
      <c r="B1398" s="7" t="s">
        <v>941</v>
      </c>
      <c r="C1398" s="40">
        <f t="shared" si="149"/>
        <v>765459.31</v>
      </c>
      <c r="D1398" s="47">
        <v>43429.919999999998</v>
      </c>
      <c r="E1398" s="46">
        <f>ROUND((F1398+G1398+H1398+I1398+J1398+K1398+M1398+O1398+Q1398+S1398+U1398+W1398)*0.05,2)</f>
        <v>34382.35</v>
      </c>
      <c r="F1398" s="46">
        <v>426193.57</v>
      </c>
      <c r="G1398" s="46">
        <v>0</v>
      </c>
      <c r="H1398" s="46">
        <v>104139.27</v>
      </c>
      <c r="I1398" s="46">
        <v>157314.20000000001</v>
      </c>
      <c r="J1398" s="46">
        <v>0</v>
      </c>
      <c r="K1398" s="46">
        <v>0</v>
      </c>
      <c r="L1398" s="8">
        <v>0</v>
      </c>
      <c r="M1398" s="46">
        <v>0</v>
      </c>
      <c r="N1398" s="46">
        <v>0</v>
      </c>
      <c r="O1398" s="46">
        <v>0</v>
      </c>
      <c r="P1398" s="46">
        <v>0</v>
      </c>
      <c r="Q1398" s="46">
        <v>0</v>
      </c>
      <c r="R1398" s="46">
        <v>0</v>
      </c>
      <c r="S1398" s="46">
        <v>0</v>
      </c>
      <c r="T1398" s="46">
        <v>0</v>
      </c>
      <c r="U1398" s="46">
        <v>0</v>
      </c>
      <c r="V1398" s="46">
        <v>0</v>
      </c>
      <c r="W1398" s="46">
        <v>0</v>
      </c>
    </row>
    <row r="1399" spans="1:23" s="27" customFormat="1" ht="24.75" hidden="1" customHeight="1">
      <c r="A1399" s="16">
        <v>171</v>
      </c>
      <c r="B1399" s="7" t="s">
        <v>942</v>
      </c>
      <c r="C1399" s="40">
        <f t="shared" si="149"/>
        <v>1723215.95</v>
      </c>
      <c r="D1399" s="47">
        <f t="shared" si="150"/>
        <v>34265.49</v>
      </c>
      <c r="E1399" s="46">
        <v>87759.26</v>
      </c>
      <c r="F1399" s="46">
        <v>0</v>
      </c>
      <c r="G1399" s="46">
        <v>0</v>
      </c>
      <c r="H1399" s="46">
        <v>0</v>
      </c>
      <c r="I1399" s="46">
        <v>0</v>
      </c>
      <c r="J1399" s="46">
        <v>0</v>
      </c>
      <c r="K1399" s="46">
        <v>0</v>
      </c>
      <c r="L1399" s="8">
        <v>0</v>
      </c>
      <c r="M1399" s="46">
        <v>0</v>
      </c>
      <c r="N1399" s="46">
        <v>635.70000000000005</v>
      </c>
      <c r="O1399" s="46">
        <v>1601191.2</v>
      </c>
      <c r="P1399" s="46">
        <v>0</v>
      </c>
      <c r="Q1399" s="46">
        <v>0</v>
      </c>
      <c r="R1399" s="46">
        <v>0</v>
      </c>
      <c r="S1399" s="46">
        <v>0</v>
      </c>
      <c r="T1399" s="46">
        <v>0</v>
      </c>
      <c r="U1399" s="46">
        <v>0</v>
      </c>
      <c r="V1399" s="46">
        <v>0</v>
      </c>
      <c r="W1399" s="46">
        <v>0</v>
      </c>
    </row>
    <row r="1400" spans="1:23" s="27" customFormat="1" ht="24.75" hidden="1" customHeight="1">
      <c r="A1400" s="16">
        <v>172</v>
      </c>
      <c r="B1400" s="7" t="s">
        <v>961</v>
      </c>
      <c r="C1400" s="40">
        <f t="shared" si="149"/>
        <v>2092740.33</v>
      </c>
      <c r="D1400" s="47">
        <f t="shared" si="150"/>
        <v>41677.64</v>
      </c>
      <c r="E1400" s="46">
        <v>103509.49</v>
      </c>
      <c r="F1400" s="46">
        <v>0</v>
      </c>
      <c r="G1400" s="46">
        <v>0</v>
      </c>
      <c r="H1400" s="46">
        <v>0</v>
      </c>
      <c r="I1400" s="46">
        <v>0</v>
      </c>
      <c r="J1400" s="46">
        <v>0</v>
      </c>
      <c r="K1400" s="46">
        <v>0</v>
      </c>
      <c r="L1400" s="8">
        <v>0</v>
      </c>
      <c r="M1400" s="46">
        <v>0</v>
      </c>
      <c r="N1400" s="46">
        <v>358</v>
      </c>
      <c r="O1400" s="46">
        <v>1947553.2</v>
      </c>
      <c r="P1400" s="46">
        <v>0</v>
      </c>
      <c r="Q1400" s="46">
        <v>0</v>
      </c>
      <c r="R1400" s="46">
        <v>0</v>
      </c>
      <c r="S1400" s="46">
        <v>0</v>
      </c>
      <c r="T1400" s="46">
        <v>0</v>
      </c>
      <c r="U1400" s="46">
        <v>0</v>
      </c>
      <c r="V1400" s="46">
        <v>0</v>
      </c>
      <c r="W1400" s="46">
        <v>0</v>
      </c>
    </row>
    <row r="1401" spans="1:23" s="27" customFormat="1" ht="24.75" hidden="1" customHeight="1">
      <c r="A1401" s="16">
        <v>173</v>
      </c>
      <c r="B1401" s="7" t="s">
        <v>943</v>
      </c>
      <c r="C1401" s="40">
        <f t="shared" si="149"/>
        <v>6251236.1399999997</v>
      </c>
      <c r="D1401" s="47">
        <f t="shared" si="150"/>
        <v>127226.32</v>
      </c>
      <c r="E1401" s="46">
        <v>178854.62</v>
      </c>
      <c r="F1401" s="46">
        <v>504715.2</v>
      </c>
      <c r="G1401" s="46">
        <v>1209838.8</v>
      </c>
      <c r="H1401" s="46">
        <v>620696.4</v>
      </c>
      <c r="I1401" s="46">
        <v>285494.40000000002</v>
      </c>
      <c r="J1401" s="46">
        <v>673117.2</v>
      </c>
      <c r="K1401" s="46">
        <v>0</v>
      </c>
      <c r="L1401" s="8">
        <v>0</v>
      </c>
      <c r="M1401" s="46">
        <v>0</v>
      </c>
      <c r="N1401" s="46">
        <v>0</v>
      </c>
      <c r="O1401" s="46">
        <v>0</v>
      </c>
      <c r="P1401" s="46">
        <v>0</v>
      </c>
      <c r="Q1401" s="46">
        <v>0</v>
      </c>
      <c r="R1401" s="46">
        <v>1447</v>
      </c>
      <c r="S1401" s="46">
        <v>2651293.2000000002</v>
      </c>
      <c r="T1401" s="46">
        <v>0</v>
      </c>
      <c r="U1401" s="46">
        <v>0</v>
      </c>
      <c r="V1401" s="46">
        <v>0</v>
      </c>
      <c r="W1401" s="46">
        <v>0</v>
      </c>
    </row>
    <row r="1402" spans="1:23" s="27" customFormat="1" ht="24" hidden="1" customHeight="1">
      <c r="A1402" s="16">
        <v>174</v>
      </c>
      <c r="B1402" s="7" t="s">
        <v>959</v>
      </c>
      <c r="C1402" s="40">
        <f t="shared" si="149"/>
        <v>784748.98</v>
      </c>
      <c r="D1402" s="47">
        <f t="shared" si="150"/>
        <v>16441.77</v>
      </c>
      <c r="E1402" s="46">
        <v>0</v>
      </c>
      <c r="F1402" s="46">
        <v>0</v>
      </c>
      <c r="G1402" s="46">
        <v>768307.21</v>
      </c>
      <c r="H1402" s="46">
        <v>0</v>
      </c>
      <c r="I1402" s="46">
        <v>0</v>
      </c>
      <c r="J1402" s="46">
        <v>0</v>
      </c>
      <c r="K1402" s="46">
        <v>0</v>
      </c>
      <c r="L1402" s="8">
        <v>0</v>
      </c>
      <c r="M1402" s="46">
        <v>0</v>
      </c>
      <c r="N1402" s="46">
        <v>0</v>
      </c>
      <c r="O1402" s="46">
        <v>0</v>
      </c>
      <c r="P1402" s="46">
        <v>0</v>
      </c>
      <c r="Q1402" s="46">
        <v>0</v>
      </c>
      <c r="R1402" s="46">
        <v>0</v>
      </c>
      <c r="S1402" s="46">
        <v>0</v>
      </c>
      <c r="T1402" s="46">
        <v>0</v>
      </c>
      <c r="U1402" s="46">
        <v>0</v>
      </c>
      <c r="V1402" s="46">
        <v>0</v>
      </c>
      <c r="W1402" s="48">
        <v>0</v>
      </c>
    </row>
    <row r="1403" spans="1:23" s="27" customFormat="1" ht="24.75" hidden="1" customHeight="1">
      <c r="A1403" s="16">
        <v>175</v>
      </c>
      <c r="B1403" s="7" t="s">
        <v>960</v>
      </c>
      <c r="C1403" s="40">
        <f t="shared" si="149"/>
        <v>799083.53</v>
      </c>
      <c r="D1403" s="47">
        <f t="shared" si="150"/>
        <v>16742.11</v>
      </c>
      <c r="E1403" s="46">
        <v>0</v>
      </c>
      <c r="F1403" s="46">
        <v>0</v>
      </c>
      <c r="G1403" s="46">
        <v>782341.42</v>
      </c>
      <c r="H1403" s="46">
        <v>0</v>
      </c>
      <c r="I1403" s="46">
        <v>0</v>
      </c>
      <c r="J1403" s="46">
        <v>0</v>
      </c>
      <c r="K1403" s="46">
        <v>0</v>
      </c>
      <c r="L1403" s="8">
        <v>0</v>
      </c>
      <c r="M1403" s="46">
        <v>0</v>
      </c>
      <c r="N1403" s="46">
        <v>0</v>
      </c>
      <c r="O1403" s="46">
        <v>0</v>
      </c>
      <c r="P1403" s="46">
        <v>0</v>
      </c>
      <c r="Q1403" s="46">
        <v>0</v>
      </c>
      <c r="R1403" s="46">
        <v>0</v>
      </c>
      <c r="S1403" s="46">
        <v>0</v>
      </c>
      <c r="T1403" s="46">
        <v>0</v>
      </c>
      <c r="U1403" s="46">
        <v>0</v>
      </c>
      <c r="V1403" s="46">
        <v>0</v>
      </c>
      <c r="W1403" s="48">
        <v>0</v>
      </c>
    </row>
    <row r="1404" spans="1:23" s="24" customFormat="1" ht="24.75" hidden="1" customHeight="1">
      <c r="A1404" s="137" t="s">
        <v>37</v>
      </c>
      <c r="B1404" s="137"/>
      <c r="C1404" s="44">
        <f t="shared" si="149"/>
        <v>28095658.010000002</v>
      </c>
      <c r="D1404" s="77">
        <f t="shared" ref="D1404:W1404" si="151">ROUND(SUM(D1393:D1403),2)</f>
        <v>594858.12</v>
      </c>
      <c r="E1404" s="77">
        <f t="shared" si="151"/>
        <v>1045480.36</v>
      </c>
      <c r="F1404" s="77">
        <f t="shared" si="151"/>
        <v>1399881.97</v>
      </c>
      <c r="G1404" s="77">
        <f t="shared" si="151"/>
        <v>6224454.6100000003</v>
      </c>
      <c r="H1404" s="77">
        <f t="shared" si="151"/>
        <v>2304812.67</v>
      </c>
      <c r="I1404" s="77">
        <f t="shared" si="151"/>
        <v>1026497</v>
      </c>
      <c r="J1404" s="77">
        <f t="shared" si="151"/>
        <v>3201992.7</v>
      </c>
      <c r="K1404" s="77">
        <f t="shared" si="151"/>
        <v>0</v>
      </c>
      <c r="L1404" s="66">
        <f t="shared" si="151"/>
        <v>0</v>
      </c>
      <c r="M1404" s="77">
        <f t="shared" si="151"/>
        <v>0</v>
      </c>
      <c r="N1404" s="77">
        <f t="shared" si="151"/>
        <v>993.7</v>
      </c>
      <c r="O1404" s="77">
        <f t="shared" si="151"/>
        <v>3548744.4</v>
      </c>
      <c r="P1404" s="77">
        <f t="shared" si="151"/>
        <v>0</v>
      </c>
      <c r="Q1404" s="77">
        <f t="shared" si="151"/>
        <v>0</v>
      </c>
      <c r="R1404" s="77">
        <f t="shared" si="151"/>
        <v>3696.8</v>
      </c>
      <c r="S1404" s="77">
        <f t="shared" si="151"/>
        <v>6022970.4000000004</v>
      </c>
      <c r="T1404" s="77">
        <f t="shared" si="151"/>
        <v>1080.9000000000001</v>
      </c>
      <c r="U1404" s="77">
        <f t="shared" si="151"/>
        <v>2725965.78</v>
      </c>
      <c r="V1404" s="77">
        <f t="shared" si="151"/>
        <v>0</v>
      </c>
      <c r="W1404" s="77">
        <f t="shared" si="151"/>
        <v>0</v>
      </c>
    </row>
    <row r="1405" spans="1:23" s="22" customFormat="1" ht="24.75" hidden="1" customHeight="1">
      <c r="A1405" s="138" t="s">
        <v>46</v>
      </c>
      <c r="B1405" s="139"/>
      <c r="C1405" s="140"/>
      <c r="D1405" s="75"/>
      <c r="E1405" s="46"/>
      <c r="F1405" s="46"/>
      <c r="G1405" s="46"/>
      <c r="H1405" s="46"/>
      <c r="I1405" s="46"/>
      <c r="J1405" s="46"/>
      <c r="K1405" s="46"/>
      <c r="L1405" s="45"/>
      <c r="M1405" s="46"/>
      <c r="N1405" s="48"/>
      <c r="O1405" s="46"/>
      <c r="P1405" s="48"/>
      <c r="Q1405" s="46"/>
      <c r="R1405" s="48"/>
      <c r="S1405" s="46"/>
      <c r="T1405" s="46"/>
      <c r="U1405" s="46"/>
      <c r="V1405" s="48"/>
      <c r="W1405" s="46"/>
    </row>
    <row r="1406" spans="1:23" s="22" customFormat="1" ht="24.75" hidden="1" customHeight="1">
      <c r="A1406" s="16">
        <v>176</v>
      </c>
      <c r="B1406" s="117" t="s">
        <v>698</v>
      </c>
      <c r="C1406" s="40">
        <f t="shared" ref="C1406:C1437" si="152">ROUND(SUM(D1406+E1406+F1406+G1406+H1406+I1406+J1406+K1406+M1406+O1406+Q1406+S1406+U1406+W1406),2)</f>
        <v>3905483.04</v>
      </c>
      <c r="D1406" s="47">
        <f t="shared" ref="D1406:D1438" si="153">ROUND((F1406+G1406+H1406+I1406+J1406+K1406+M1406+O1406+Q1406+S1406+U1406+W1406)*0.0214,2)</f>
        <v>81826.259999999995</v>
      </c>
      <c r="E1406" s="46">
        <v>0</v>
      </c>
      <c r="F1406" s="46">
        <v>0</v>
      </c>
      <c r="G1406" s="46">
        <v>2510478.23</v>
      </c>
      <c r="H1406" s="46">
        <v>0</v>
      </c>
      <c r="I1406" s="46">
        <v>0</v>
      </c>
      <c r="J1406" s="46">
        <v>1313178.55</v>
      </c>
      <c r="K1406" s="46">
        <v>0</v>
      </c>
      <c r="L1406" s="8">
        <v>0</v>
      </c>
      <c r="M1406" s="46">
        <v>0</v>
      </c>
      <c r="N1406" s="46">
        <v>0</v>
      </c>
      <c r="O1406" s="46">
        <v>0</v>
      </c>
      <c r="P1406" s="46">
        <v>0</v>
      </c>
      <c r="Q1406" s="46">
        <v>0</v>
      </c>
      <c r="R1406" s="46">
        <v>0</v>
      </c>
      <c r="S1406" s="46">
        <v>0</v>
      </c>
      <c r="T1406" s="46">
        <v>0</v>
      </c>
      <c r="U1406" s="46">
        <v>0</v>
      </c>
      <c r="V1406" s="46">
        <v>0</v>
      </c>
      <c r="W1406" s="46">
        <v>0</v>
      </c>
    </row>
    <row r="1407" spans="1:23" s="22" customFormat="1" ht="24.75" hidden="1" customHeight="1">
      <c r="A1407" s="16">
        <v>177</v>
      </c>
      <c r="B1407" s="117" t="s">
        <v>687</v>
      </c>
      <c r="C1407" s="40">
        <f t="shared" si="152"/>
        <v>1383421.11</v>
      </c>
      <c r="D1407" s="47">
        <v>28701.1</v>
      </c>
      <c r="E1407" s="46">
        <v>0</v>
      </c>
      <c r="F1407" s="46">
        <v>0</v>
      </c>
      <c r="G1407" s="46">
        <v>1354720.01</v>
      </c>
      <c r="H1407" s="46">
        <v>0</v>
      </c>
      <c r="I1407" s="46">
        <v>0</v>
      </c>
      <c r="J1407" s="46">
        <v>0</v>
      </c>
      <c r="K1407" s="46">
        <v>0</v>
      </c>
      <c r="L1407" s="8">
        <v>0</v>
      </c>
      <c r="M1407" s="46">
        <v>0</v>
      </c>
      <c r="N1407" s="46">
        <v>0</v>
      </c>
      <c r="O1407" s="46">
        <v>0</v>
      </c>
      <c r="P1407" s="46">
        <v>0</v>
      </c>
      <c r="Q1407" s="46">
        <v>0</v>
      </c>
      <c r="R1407" s="46">
        <v>0</v>
      </c>
      <c r="S1407" s="46">
        <v>0</v>
      </c>
      <c r="T1407" s="46">
        <v>0</v>
      </c>
      <c r="U1407" s="46">
        <v>0</v>
      </c>
      <c r="V1407" s="46">
        <v>0</v>
      </c>
      <c r="W1407" s="46">
        <v>0</v>
      </c>
    </row>
    <row r="1408" spans="1:23" s="22" customFormat="1" ht="24.75" hidden="1" customHeight="1">
      <c r="A1408" s="16">
        <v>178</v>
      </c>
      <c r="B1408" s="117" t="s">
        <v>744</v>
      </c>
      <c r="C1408" s="40">
        <f t="shared" si="152"/>
        <v>20626265.789999999</v>
      </c>
      <c r="D1408" s="47">
        <f t="shared" si="153"/>
        <v>422977.44</v>
      </c>
      <c r="E1408" s="46">
        <v>437987.25</v>
      </c>
      <c r="F1408" s="46">
        <v>0</v>
      </c>
      <c r="G1408" s="46">
        <v>0</v>
      </c>
      <c r="H1408" s="46">
        <v>1825894.66</v>
      </c>
      <c r="I1408" s="46">
        <v>0</v>
      </c>
      <c r="J1408" s="46">
        <v>0</v>
      </c>
      <c r="K1408" s="46">
        <v>0</v>
      </c>
      <c r="L1408" s="8">
        <v>0</v>
      </c>
      <c r="M1408" s="46">
        <v>0</v>
      </c>
      <c r="N1408" s="46">
        <v>1150.3</v>
      </c>
      <c r="O1408" s="46">
        <v>7853535.7000000002</v>
      </c>
      <c r="P1408" s="46">
        <v>0</v>
      </c>
      <c r="Q1408" s="46">
        <v>0</v>
      </c>
      <c r="R1408" s="46">
        <v>0</v>
      </c>
      <c r="S1408" s="46">
        <v>0</v>
      </c>
      <c r="T1408" s="46">
        <v>1833.04</v>
      </c>
      <c r="U1408" s="46">
        <v>10085870.74</v>
      </c>
      <c r="V1408" s="46">
        <v>0</v>
      </c>
      <c r="W1408" s="46">
        <v>0</v>
      </c>
    </row>
    <row r="1409" spans="1:23" s="22" customFormat="1" ht="24.75" hidden="1" customHeight="1">
      <c r="A1409" s="16">
        <v>179</v>
      </c>
      <c r="B1409" s="117" t="s">
        <v>688</v>
      </c>
      <c r="C1409" s="40">
        <f t="shared" si="152"/>
        <v>776523.99</v>
      </c>
      <c r="D1409" s="47">
        <v>16110.13</v>
      </c>
      <c r="E1409" s="46">
        <v>0</v>
      </c>
      <c r="F1409" s="46">
        <v>0</v>
      </c>
      <c r="G1409" s="46">
        <v>0</v>
      </c>
      <c r="H1409" s="46">
        <v>0</v>
      </c>
      <c r="I1409" s="46">
        <v>0</v>
      </c>
      <c r="J1409" s="46">
        <v>760413.86</v>
      </c>
      <c r="K1409" s="46">
        <v>0</v>
      </c>
      <c r="L1409" s="8">
        <v>0</v>
      </c>
      <c r="M1409" s="46">
        <v>0</v>
      </c>
      <c r="N1409" s="46">
        <v>0</v>
      </c>
      <c r="O1409" s="46">
        <v>0</v>
      </c>
      <c r="P1409" s="46">
        <v>0</v>
      </c>
      <c r="Q1409" s="46">
        <v>0</v>
      </c>
      <c r="R1409" s="46">
        <v>0</v>
      </c>
      <c r="S1409" s="46">
        <v>0</v>
      </c>
      <c r="T1409" s="46">
        <v>0</v>
      </c>
      <c r="U1409" s="46">
        <v>0</v>
      </c>
      <c r="V1409" s="46">
        <v>0</v>
      </c>
      <c r="W1409" s="46">
        <v>0</v>
      </c>
    </row>
    <row r="1410" spans="1:23" s="22" customFormat="1" ht="24.75" hidden="1" customHeight="1">
      <c r="A1410" s="16">
        <v>180</v>
      </c>
      <c r="B1410" s="117" t="s">
        <v>689</v>
      </c>
      <c r="C1410" s="40">
        <f t="shared" si="152"/>
        <v>3663178.44</v>
      </c>
      <c r="D1410" s="47">
        <f t="shared" si="153"/>
        <v>76749.58</v>
      </c>
      <c r="E1410" s="46">
        <v>0</v>
      </c>
      <c r="F1410" s="46">
        <v>0</v>
      </c>
      <c r="G1410" s="46">
        <v>2949262.59</v>
      </c>
      <c r="H1410" s="46">
        <v>0</v>
      </c>
      <c r="I1410" s="46">
        <v>0</v>
      </c>
      <c r="J1410" s="46">
        <v>637166.27</v>
      </c>
      <c r="K1410" s="46">
        <v>0</v>
      </c>
      <c r="L1410" s="8">
        <v>0</v>
      </c>
      <c r="M1410" s="46">
        <v>0</v>
      </c>
      <c r="N1410" s="46">
        <v>0</v>
      </c>
      <c r="O1410" s="46">
        <v>0</v>
      </c>
      <c r="P1410" s="46">
        <v>0</v>
      </c>
      <c r="Q1410" s="46">
        <v>0</v>
      </c>
      <c r="R1410" s="46">
        <v>0</v>
      </c>
      <c r="S1410" s="46">
        <v>0</v>
      </c>
      <c r="T1410" s="46">
        <v>0</v>
      </c>
      <c r="U1410" s="46">
        <v>0</v>
      </c>
      <c r="V1410" s="46">
        <v>0</v>
      </c>
      <c r="W1410" s="46">
        <v>0</v>
      </c>
    </row>
    <row r="1411" spans="1:23" s="22" customFormat="1" ht="24.75" hidden="1" customHeight="1">
      <c r="A1411" s="16">
        <v>181</v>
      </c>
      <c r="B1411" s="117" t="s">
        <v>690</v>
      </c>
      <c r="C1411" s="40">
        <f t="shared" si="152"/>
        <v>829649.58</v>
      </c>
      <c r="D1411" s="47">
        <v>17212.3</v>
      </c>
      <c r="E1411" s="46">
        <v>0</v>
      </c>
      <c r="F1411" s="46">
        <v>0</v>
      </c>
      <c r="G1411" s="46">
        <v>812437.28</v>
      </c>
      <c r="H1411" s="46">
        <v>0</v>
      </c>
      <c r="I1411" s="46">
        <v>0</v>
      </c>
      <c r="J1411" s="46">
        <v>0</v>
      </c>
      <c r="K1411" s="46">
        <v>0</v>
      </c>
      <c r="L1411" s="8">
        <v>0</v>
      </c>
      <c r="M1411" s="46">
        <v>0</v>
      </c>
      <c r="N1411" s="46">
        <v>0</v>
      </c>
      <c r="O1411" s="46">
        <v>0</v>
      </c>
      <c r="P1411" s="46">
        <v>0</v>
      </c>
      <c r="Q1411" s="46">
        <v>0</v>
      </c>
      <c r="R1411" s="46">
        <v>0</v>
      </c>
      <c r="S1411" s="46">
        <v>0</v>
      </c>
      <c r="T1411" s="46">
        <v>0</v>
      </c>
      <c r="U1411" s="46">
        <v>0</v>
      </c>
      <c r="V1411" s="46">
        <v>0</v>
      </c>
      <c r="W1411" s="46">
        <v>0</v>
      </c>
    </row>
    <row r="1412" spans="1:23" s="22" customFormat="1" ht="24.75" hidden="1" customHeight="1">
      <c r="A1412" s="16">
        <v>182</v>
      </c>
      <c r="B1412" s="117" t="s">
        <v>691</v>
      </c>
      <c r="C1412" s="40">
        <f t="shared" si="152"/>
        <v>14296401.58</v>
      </c>
      <c r="D1412" s="47">
        <f t="shared" si="153"/>
        <v>299532.99</v>
      </c>
      <c r="E1412" s="46">
        <v>0</v>
      </c>
      <c r="F1412" s="46">
        <v>0</v>
      </c>
      <c r="G1412" s="46">
        <v>1752854.57</v>
      </c>
      <c r="H1412" s="46">
        <v>0</v>
      </c>
      <c r="I1412" s="46">
        <v>0</v>
      </c>
      <c r="J1412" s="46">
        <v>1110427.93</v>
      </c>
      <c r="K1412" s="46">
        <v>0</v>
      </c>
      <c r="L1412" s="8">
        <v>0</v>
      </c>
      <c r="M1412" s="46">
        <v>0</v>
      </c>
      <c r="N1412" s="46">
        <v>0</v>
      </c>
      <c r="O1412" s="46">
        <v>0</v>
      </c>
      <c r="P1412" s="46">
        <v>0</v>
      </c>
      <c r="Q1412" s="46">
        <v>0</v>
      </c>
      <c r="R1412" s="46">
        <v>0</v>
      </c>
      <c r="S1412" s="46">
        <v>0</v>
      </c>
      <c r="T1412" s="46">
        <v>3005.48</v>
      </c>
      <c r="U1412" s="46">
        <v>11133586.09</v>
      </c>
      <c r="V1412" s="46">
        <v>0</v>
      </c>
      <c r="W1412" s="46">
        <v>0</v>
      </c>
    </row>
    <row r="1413" spans="1:23" s="22" customFormat="1" ht="24.75" hidden="1" customHeight="1">
      <c r="A1413" s="16">
        <v>183</v>
      </c>
      <c r="B1413" s="7" t="s">
        <v>692</v>
      </c>
      <c r="C1413" s="40">
        <f t="shared" si="152"/>
        <v>14332699.939999999</v>
      </c>
      <c r="D1413" s="47">
        <f t="shared" si="153"/>
        <v>300293.5</v>
      </c>
      <c r="E1413" s="46">
        <v>0</v>
      </c>
      <c r="F1413" s="46">
        <v>0</v>
      </c>
      <c r="G1413" s="46">
        <v>3557365.67</v>
      </c>
      <c r="H1413" s="46">
        <v>0</v>
      </c>
      <c r="I1413" s="46">
        <v>0</v>
      </c>
      <c r="J1413" s="46">
        <v>1742989.02</v>
      </c>
      <c r="K1413" s="46">
        <v>0</v>
      </c>
      <c r="L1413" s="8">
        <v>0</v>
      </c>
      <c r="M1413" s="46">
        <v>0</v>
      </c>
      <c r="N1413" s="46">
        <v>0</v>
      </c>
      <c r="O1413" s="46">
        <v>0</v>
      </c>
      <c r="P1413" s="46">
        <v>0</v>
      </c>
      <c r="Q1413" s="46">
        <v>0</v>
      </c>
      <c r="R1413" s="46">
        <v>0</v>
      </c>
      <c r="S1413" s="46">
        <v>0</v>
      </c>
      <c r="T1413" s="46">
        <v>2254</v>
      </c>
      <c r="U1413" s="46">
        <v>8732051.75</v>
      </c>
      <c r="V1413" s="46">
        <v>0</v>
      </c>
      <c r="W1413" s="46">
        <v>0</v>
      </c>
    </row>
    <row r="1414" spans="1:23" s="30" customFormat="1" ht="24.75" hidden="1" customHeight="1">
      <c r="A1414" s="16">
        <v>184</v>
      </c>
      <c r="B1414" s="7" t="s">
        <v>693</v>
      </c>
      <c r="C1414" s="40">
        <f t="shared" si="152"/>
        <v>5611962.4100000001</v>
      </c>
      <c r="D1414" s="47">
        <f t="shared" si="153"/>
        <v>117579.79</v>
      </c>
      <c r="E1414" s="46">
        <v>0</v>
      </c>
      <c r="F1414" s="46">
        <v>0</v>
      </c>
      <c r="G1414" s="46">
        <v>1878486.95</v>
      </c>
      <c r="H1414" s="46">
        <v>0</v>
      </c>
      <c r="I1414" s="46">
        <v>0</v>
      </c>
      <c r="J1414" s="46">
        <v>287961.43</v>
      </c>
      <c r="K1414" s="46">
        <v>0</v>
      </c>
      <c r="L1414" s="8">
        <v>0</v>
      </c>
      <c r="M1414" s="46">
        <v>0</v>
      </c>
      <c r="N1414" s="46">
        <v>0</v>
      </c>
      <c r="O1414" s="46">
        <v>0</v>
      </c>
      <c r="P1414" s="46">
        <v>0</v>
      </c>
      <c r="Q1414" s="46">
        <v>0</v>
      </c>
      <c r="R1414" s="46">
        <v>0</v>
      </c>
      <c r="S1414" s="46">
        <v>0</v>
      </c>
      <c r="T1414" s="46">
        <v>550</v>
      </c>
      <c r="U1414" s="46">
        <v>3327934.24</v>
      </c>
      <c r="V1414" s="46">
        <v>0</v>
      </c>
      <c r="W1414" s="46">
        <v>0</v>
      </c>
    </row>
    <row r="1415" spans="1:23" s="22" customFormat="1" ht="24.75" hidden="1" customHeight="1">
      <c r="A1415" s="16">
        <v>185</v>
      </c>
      <c r="B1415" s="7" t="s">
        <v>699</v>
      </c>
      <c r="C1415" s="40">
        <f t="shared" si="152"/>
        <v>846926.42</v>
      </c>
      <c r="D1415" s="47">
        <v>17570.73</v>
      </c>
      <c r="E1415" s="46">
        <v>0</v>
      </c>
      <c r="F1415" s="46">
        <v>0</v>
      </c>
      <c r="G1415" s="46">
        <v>829355.69</v>
      </c>
      <c r="H1415" s="46">
        <v>0</v>
      </c>
      <c r="I1415" s="46">
        <v>0</v>
      </c>
      <c r="J1415" s="46">
        <v>0</v>
      </c>
      <c r="K1415" s="46">
        <v>0</v>
      </c>
      <c r="L1415" s="8">
        <v>0</v>
      </c>
      <c r="M1415" s="46">
        <v>0</v>
      </c>
      <c r="N1415" s="46">
        <v>0</v>
      </c>
      <c r="O1415" s="46">
        <v>0</v>
      </c>
      <c r="P1415" s="46">
        <v>0</v>
      </c>
      <c r="Q1415" s="46">
        <v>0</v>
      </c>
      <c r="R1415" s="46">
        <v>0</v>
      </c>
      <c r="S1415" s="46">
        <v>0</v>
      </c>
      <c r="T1415" s="46">
        <v>0</v>
      </c>
      <c r="U1415" s="46">
        <v>0</v>
      </c>
      <c r="V1415" s="46">
        <v>0</v>
      </c>
      <c r="W1415" s="46">
        <v>0</v>
      </c>
    </row>
    <row r="1416" spans="1:23" s="36" customFormat="1" ht="24.75" hidden="1" customHeight="1">
      <c r="A1416" s="16">
        <v>186</v>
      </c>
      <c r="B1416" s="7" t="s">
        <v>745</v>
      </c>
      <c r="C1416" s="40">
        <f t="shared" si="152"/>
        <v>8974682.8900000006</v>
      </c>
      <c r="D1416" s="47">
        <f t="shared" si="153"/>
        <v>182937.61</v>
      </c>
      <c r="E1416" s="46">
        <v>243258.9</v>
      </c>
      <c r="F1416" s="46">
        <v>0</v>
      </c>
      <c r="G1416" s="46">
        <v>0</v>
      </c>
      <c r="H1416" s="46">
        <v>0</v>
      </c>
      <c r="I1416" s="46">
        <v>0</v>
      </c>
      <c r="J1416" s="46">
        <v>836344.19</v>
      </c>
      <c r="K1416" s="46">
        <v>0</v>
      </c>
      <c r="L1416" s="8">
        <v>0</v>
      </c>
      <c r="M1416" s="46">
        <v>0</v>
      </c>
      <c r="N1416" s="46">
        <v>0</v>
      </c>
      <c r="O1416" s="46">
        <v>0</v>
      </c>
      <c r="P1416" s="46">
        <v>0</v>
      </c>
      <c r="Q1416" s="46">
        <v>0</v>
      </c>
      <c r="R1416" s="46">
        <v>0</v>
      </c>
      <c r="S1416" s="46">
        <v>0</v>
      </c>
      <c r="T1416" s="46">
        <v>2379</v>
      </c>
      <c r="U1416" s="46">
        <v>7712142.1900000004</v>
      </c>
      <c r="V1416" s="46">
        <v>0</v>
      </c>
      <c r="W1416" s="46">
        <v>0</v>
      </c>
    </row>
    <row r="1417" spans="1:23" s="36" customFormat="1" ht="24.75" hidden="1" customHeight="1">
      <c r="A1417" s="16">
        <v>187</v>
      </c>
      <c r="B1417" s="7" t="s">
        <v>694</v>
      </c>
      <c r="C1417" s="40">
        <f>ROUND(SUM(D1417+E1417+F1417+G1417+H1417+I1417+J1417+K1417+M1417+O1417+Q1417+S1417+U1417+W1417),2)</f>
        <v>11906781.65</v>
      </c>
      <c r="D1417" s="47">
        <v>238224.51</v>
      </c>
      <c r="E1417" s="46">
        <v>0</v>
      </c>
      <c r="F1417" s="46">
        <v>0</v>
      </c>
      <c r="G1417" s="46">
        <v>488908.92</v>
      </c>
      <c r="H1417" s="46">
        <v>0</v>
      </c>
      <c r="I1417" s="46">
        <v>0</v>
      </c>
      <c r="J1417" s="46">
        <v>425376.93</v>
      </c>
      <c r="K1417" s="46">
        <v>0</v>
      </c>
      <c r="L1417" s="8">
        <v>1</v>
      </c>
      <c r="M1417" s="46">
        <v>2322070.09</v>
      </c>
      <c r="N1417" s="46">
        <v>395.2</v>
      </c>
      <c r="O1417" s="46">
        <v>1120956.29</v>
      </c>
      <c r="P1417" s="46">
        <v>0</v>
      </c>
      <c r="Q1417" s="46">
        <v>0</v>
      </c>
      <c r="R1417" s="46">
        <v>0</v>
      </c>
      <c r="S1417" s="46">
        <v>0</v>
      </c>
      <c r="T1417" s="46">
        <v>1885.34</v>
      </c>
      <c r="U1417" s="46">
        <v>7311244.9100000001</v>
      </c>
      <c r="V1417" s="46">
        <v>0</v>
      </c>
      <c r="W1417" s="46">
        <v>0</v>
      </c>
    </row>
    <row r="1418" spans="1:23" s="30" customFormat="1" ht="24.75" hidden="1" customHeight="1">
      <c r="A1418" s="16">
        <v>188</v>
      </c>
      <c r="B1418" s="7" t="s">
        <v>695</v>
      </c>
      <c r="C1418" s="40">
        <f t="shared" si="152"/>
        <v>6238511.2199999997</v>
      </c>
      <c r="D1418" s="47">
        <v>129427.06</v>
      </c>
      <c r="E1418" s="46">
        <v>0</v>
      </c>
      <c r="F1418" s="46">
        <v>0</v>
      </c>
      <c r="G1418" s="46">
        <v>0</v>
      </c>
      <c r="H1418" s="46">
        <v>0</v>
      </c>
      <c r="I1418" s="46">
        <v>0</v>
      </c>
      <c r="J1418" s="46">
        <v>637707.71</v>
      </c>
      <c r="K1418" s="46">
        <v>0</v>
      </c>
      <c r="L1418" s="8">
        <v>0</v>
      </c>
      <c r="M1418" s="46">
        <v>0</v>
      </c>
      <c r="N1418" s="46">
        <v>0</v>
      </c>
      <c r="O1418" s="46">
        <v>0</v>
      </c>
      <c r="P1418" s="46">
        <v>0</v>
      </c>
      <c r="Q1418" s="46">
        <v>0</v>
      </c>
      <c r="R1418" s="46">
        <v>0</v>
      </c>
      <c r="S1418" s="46">
        <v>0</v>
      </c>
      <c r="T1418" s="46">
        <v>1539.93</v>
      </c>
      <c r="U1418" s="46">
        <v>5471376.4500000002</v>
      </c>
      <c r="V1418" s="46">
        <v>0</v>
      </c>
      <c r="W1418" s="46">
        <v>0</v>
      </c>
    </row>
    <row r="1419" spans="1:23" s="36" customFormat="1" ht="24.75" hidden="1" customHeight="1">
      <c r="A1419" s="16">
        <v>189</v>
      </c>
      <c r="B1419" s="7" t="s">
        <v>156</v>
      </c>
      <c r="C1419" s="40">
        <f t="shared" si="152"/>
        <v>5214772.21</v>
      </c>
      <c r="D1419" s="47">
        <f t="shared" si="153"/>
        <v>103641.02</v>
      </c>
      <c r="E1419" s="46">
        <v>268092.84000000003</v>
      </c>
      <c r="F1419" s="46">
        <v>1253726.18</v>
      </c>
      <c r="G1419" s="46">
        <v>2832945.13</v>
      </c>
      <c r="H1419" s="46">
        <v>0</v>
      </c>
      <c r="I1419" s="46">
        <v>0</v>
      </c>
      <c r="J1419" s="46">
        <v>756367.04</v>
      </c>
      <c r="K1419" s="46">
        <v>0</v>
      </c>
      <c r="L1419" s="8">
        <v>0</v>
      </c>
      <c r="M1419" s="46">
        <v>0</v>
      </c>
      <c r="N1419" s="46">
        <v>0</v>
      </c>
      <c r="O1419" s="46">
        <v>0</v>
      </c>
      <c r="P1419" s="46">
        <v>0</v>
      </c>
      <c r="Q1419" s="46">
        <v>0</v>
      </c>
      <c r="R1419" s="46">
        <v>0</v>
      </c>
      <c r="S1419" s="46">
        <v>0</v>
      </c>
      <c r="T1419" s="46">
        <v>0</v>
      </c>
      <c r="U1419" s="46">
        <v>0</v>
      </c>
      <c r="V1419" s="46">
        <v>0</v>
      </c>
      <c r="W1419" s="46">
        <v>0</v>
      </c>
    </row>
    <row r="1420" spans="1:23" s="36" customFormat="1" ht="24.75" hidden="1" customHeight="1">
      <c r="A1420" s="16">
        <v>190</v>
      </c>
      <c r="B1420" s="7" t="s">
        <v>777</v>
      </c>
      <c r="C1420" s="40">
        <f t="shared" si="152"/>
        <v>3864095.13</v>
      </c>
      <c r="D1420" s="47">
        <f t="shared" si="153"/>
        <v>77134.14</v>
      </c>
      <c r="E1420" s="46">
        <v>182561.79</v>
      </c>
      <c r="F1420" s="46">
        <v>0</v>
      </c>
      <c r="G1420" s="46">
        <v>0</v>
      </c>
      <c r="H1420" s="46">
        <v>0</v>
      </c>
      <c r="I1420" s="46">
        <v>0</v>
      </c>
      <c r="J1420" s="46">
        <v>0</v>
      </c>
      <c r="K1420" s="46">
        <v>0</v>
      </c>
      <c r="L1420" s="8">
        <v>0</v>
      </c>
      <c r="M1420" s="46">
        <v>0</v>
      </c>
      <c r="N1420" s="46">
        <v>327.2</v>
      </c>
      <c r="O1420" s="46">
        <v>1650076.8</v>
      </c>
      <c r="P1420" s="46">
        <v>0</v>
      </c>
      <c r="Q1420" s="46">
        <v>0</v>
      </c>
      <c r="R1420" s="46">
        <v>758.8</v>
      </c>
      <c r="S1420" s="46">
        <v>1954322.4</v>
      </c>
      <c r="T1420" s="46">
        <v>0</v>
      </c>
      <c r="U1420" s="46">
        <v>0</v>
      </c>
      <c r="V1420" s="46">
        <v>0</v>
      </c>
      <c r="W1420" s="46">
        <v>0</v>
      </c>
    </row>
    <row r="1421" spans="1:23" s="36" customFormat="1" ht="24.75" hidden="1" customHeight="1">
      <c r="A1421" s="16">
        <v>191</v>
      </c>
      <c r="B1421" s="7" t="s">
        <v>778</v>
      </c>
      <c r="C1421" s="40">
        <f t="shared" si="152"/>
        <v>4319227.74</v>
      </c>
      <c r="D1421" s="47">
        <f t="shared" si="153"/>
        <v>85945.56</v>
      </c>
      <c r="E1421" s="46">
        <v>217134.54</v>
      </c>
      <c r="F1421" s="46">
        <v>462744.34</v>
      </c>
      <c r="G1421" s="46">
        <v>1425359.42</v>
      </c>
      <c r="H1421" s="46">
        <v>0</v>
      </c>
      <c r="I1421" s="46">
        <v>0</v>
      </c>
      <c r="J1421" s="46">
        <v>366486.52</v>
      </c>
      <c r="K1421" s="46">
        <v>0</v>
      </c>
      <c r="L1421" s="8">
        <v>0</v>
      </c>
      <c r="M1421" s="46">
        <v>0</v>
      </c>
      <c r="N1421" s="46">
        <v>395.8</v>
      </c>
      <c r="O1421" s="46">
        <v>1761557.36</v>
      </c>
      <c r="P1421" s="46">
        <v>0</v>
      </c>
      <c r="Q1421" s="46">
        <v>0</v>
      </c>
      <c r="R1421" s="46">
        <v>0</v>
      </c>
      <c r="S1421" s="46">
        <v>0</v>
      </c>
      <c r="T1421" s="46">
        <v>0</v>
      </c>
      <c r="U1421" s="46">
        <v>0</v>
      </c>
      <c r="V1421" s="46">
        <v>0</v>
      </c>
      <c r="W1421" s="46">
        <v>0</v>
      </c>
    </row>
    <row r="1422" spans="1:23" s="30" customFormat="1" ht="24.75" hidden="1" customHeight="1">
      <c r="A1422" s="16">
        <v>192</v>
      </c>
      <c r="B1422" s="7" t="s">
        <v>726</v>
      </c>
      <c r="C1422" s="40">
        <f t="shared" si="152"/>
        <v>4956182.05</v>
      </c>
      <c r="D1422" s="47">
        <f t="shared" si="153"/>
        <v>103840.12</v>
      </c>
      <c r="E1422" s="46">
        <v>0</v>
      </c>
      <c r="F1422" s="46">
        <v>0</v>
      </c>
      <c r="G1422" s="46">
        <v>0</v>
      </c>
      <c r="H1422" s="46">
        <v>0</v>
      </c>
      <c r="I1422" s="46">
        <v>0</v>
      </c>
      <c r="J1422" s="46">
        <v>0</v>
      </c>
      <c r="K1422" s="46">
        <v>0</v>
      </c>
      <c r="L1422" s="8">
        <v>0</v>
      </c>
      <c r="M1422" s="46">
        <v>0</v>
      </c>
      <c r="N1422" s="46">
        <v>223.5</v>
      </c>
      <c r="O1422" s="46">
        <v>1773975.1</v>
      </c>
      <c r="P1422" s="46">
        <v>0</v>
      </c>
      <c r="Q1422" s="46">
        <v>0</v>
      </c>
      <c r="R1422" s="46">
        <v>0</v>
      </c>
      <c r="S1422" s="46">
        <v>0</v>
      </c>
      <c r="T1422" s="46">
        <v>585</v>
      </c>
      <c r="U1422" s="46">
        <v>3078366.83</v>
      </c>
      <c r="V1422" s="46">
        <v>0</v>
      </c>
      <c r="W1422" s="46">
        <v>0</v>
      </c>
    </row>
    <row r="1423" spans="1:23" s="36" customFormat="1" ht="24.75" hidden="1" customHeight="1">
      <c r="A1423" s="16">
        <v>193</v>
      </c>
      <c r="B1423" s="7" t="s">
        <v>779</v>
      </c>
      <c r="C1423" s="40">
        <f t="shared" si="152"/>
        <v>8856336.0700000003</v>
      </c>
      <c r="D1423" s="47">
        <f t="shared" si="153"/>
        <v>181389.86</v>
      </c>
      <c r="E1423" s="46">
        <v>198784.39</v>
      </c>
      <c r="F1423" s="46">
        <v>2108243.37</v>
      </c>
      <c r="G1423" s="46">
        <v>0</v>
      </c>
      <c r="H1423" s="46">
        <v>0</v>
      </c>
      <c r="I1423" s="46">
        <v>0</v>
      </c>
      <c r="J1423" s="46">
        <v>0</v>
      </c>
      <c r="K1423" s="46">
        <v>0</v>
      </c>
      <c r="L1423" s="8">
        <v>0</v>
      </c>
      <c r="M1423" s="46">
        <v>0</v>
      </c>
      <c r="N1423" s="46">
        <v>964.8</v>
      </c>
      <c r="O1423" s="46">
        <v>4812109.53</v>
      </c>
      <c r="P1423" s="46">
        <v>778.3</v>
      </c>
      <c r="Q1423" s="46">
        <v>1555808.92</v>
      </c>
      <c r="R1423" s="46">
        <v>0</v>
      </c>
      <c r="S1423" s="46">
        <v>0</v>
      </c>
      <c r="T1423" s="46">
        <v>0</v>
      </c>
      <c r="U1423" s="46">
        <v>0</v>
      </c>
      <c r="V1423" s="46">
        <v>0</v>
      </c>
      <c r="W1423" s="46">
        <v>0</v>
      </c>
    </row>
    <row r="1424" spans="1:23" s="36" customFormat="1" ht="24.75" hidden="1" customHeight="1">
      <c r="A1424" s="16">
        <v>194</v>
      </c>
      <c r="B1424" s="7" t="s">
        <v>780</v>
      </c>
      <c r="C1424" s="40">
        <f t="shared" si="152"/>
        <v>12107565.48</v>
      </c>
      <c r="D1424" s="47">
        <f t="shared" si="153"/>
        <v>250502.92</v>
      </c>
      <c r="E1424" s="46">
        <v>151318.67000000001</v>
      </c>
      <c r="F1424" s="46">
        <v>1586209.76</v>
      </c>
      <c r="G1424" s="46">
        <v>3414989.68</v>
      </c>
      <c r="H1424" s="46">
        <v>0</v>
      </c>
      <c r="I1424" s="46">
        <v>0</v>
      </c>
      <c r="J1424" s="46">
        <v>1005131.11</v>
      </c>
      <c r="K1424" s="46">
        <v>0</v>
      </c>
      <c r="L1424" s="8">
        <v>0</v>
      </c>
      <c r="M1424" s="46">
        <v>0</v>
      </c>
      <c r="N1424" s="46">
        <v>923.3</v>
      </c>
      <c r="O1424" s="46">
        <v>5699413.3399999999</v>
      </c>
      <c r="P1424" s="46">
        <v>0</v>
      </c>
      <c r="Q1424" s="46">
        <v>0</v>
      </c>
      <c r="R1424" s="46">
        <v>0</v>
      </c>
      <c r="S1424" s="46">
        <v>0</v>
      </c>
      <c r="T1424" s="46">
        <v>0</v>
      </c>
      <c r="U1424" s="46">
        <v>0</v>
      </c>
      <c r="V1424" s="46">
        <v>0</v>
      </c>
      <c r="W1424" s="46">
        <v>0</v>
      </c>
    </row>
    <row r="1425" spans="1:23" s="30" customFormat="1" ht="24.75" hidden="1" customHeight="1">
      <c r="A1425" s="16">
        <v>195</v>
      </c>
      <c r="B1425" s="7" t="s">
        <v>728</v>
      </c>
      <c r="C1425" s="40">
        <f t="shared" si="152"/>
        <v>6299917.21</v>
      </c>
      <c r="D1425" s="47">
        <f t="shared" si="153"/>
        <v>131993.57</v>
      </c>
      <c r="E1425" s="46">
        <v>0</v>
      </c>
      <c r="F1425" s="46">
        <v>0</v>
      </c>
      <c r="G1425" s="46">
        <v>2032532.64</v>
      </c>
      <c r="H1425" s="46">
        <v>0</v>
      </c>
      <c r="I1425" s="46">
        <v>0</v>
      </c>
      <c r="J1425" s="46">
        <v>0</v>
      </c>
      <c r="K1425" s="46">
        <v>0</v>
      </c>
      <c r="L1425" s="8">
        <v>1</v>
      </c>
      <c r="M1425" s="46">
        <v>2324609.91</v>
      </c>
      <c r="N1425" s="46">
        <v>0</v>
      </c>
      <c r="O1425" s="46">
        <v>0</v>
      </c>
      <c r="P1425" s="46">
        <v>348.8</v>
      </c>
      <c r="Q1425" s="46">
        <v>482225.17</v>
      </c>
      <c r="R1425" s="46">
        <v>2504.42</v>
      </c>
      <c r="S1425" s="46">
        <v>1328555.92</v>
      </c>
      <c r="T1425" s="46">
        <v>0</v>
      </c>
      <c r="U1425" s="46">
        <v>0</v>
      </c>
      <c r="V1425" s="46">
        <v>0</v>
      </c>
      <c r="W1425" s="46">
        <v>0</v>
      </c>
    </row>
    <row r="1426" spans="1:23" s="36" customFormat="1" ht="24.75" hidden="1" customHeight="1">
      <c r="A1426" s="16">
        <v>196</v>
      </c>
      <c r="B1426" s="7" t="s">
        <v>729</v>
      </c>
      <c r="C1426" s="40">
        <f t="shared" si="152"/>
        <v>16376448.23</v>
      </c>
      <c r="D1426" s="47">
        <f t="shared" si="153"/>
        <v>343113.37</v>
      </c>
      <c r="E1426" s="46">
        <v>0</v>
      </c>
      <c r="F1426" s="46">
        <v>0</v>
      </c>
      <c r="G1426" s="46">
        <v>4775416.03</v>
      </c>
      <c r="H1426" s="46">
        <v>0</v>
      </c>
      <c r="I1426" s="46">
        <v>0</v>
      </c>
      <c r="J1426" s="46">
        <v>1886858.54</v>
      </c>
      <c r="K1426" s="46">
        <v>0</v>
      </c>
      <c r="L1426" s="8">
        <v>0</v>
      </c>
      <c r="M1426" s="46">
        <v>0</v>
      </c>
      <c r="N1426" s="46">
        <v>0</v>
      </c>
      <c r="O1426" s="46">
        <v>0</v>
      </c>
      <c r="P1426" s="46">
        <v>0</v>
      </c>
      <c r="Q1426" s="46">
        <v>0</v>
      </c>
      <c r="R1426" s="46">
        <v>0</v>
      </c>
      <c r="S1426" s="46">
        <v>0</v>
      </c>
      <c r="T1426" s="46">
        <v>2347.89</v>
      </c>
      <c r="U1426" s="46">
        <v>9371060.2899999991</v>
      </c>
      <c r="V1426" s="46">
        <v>0</v>
      </c>
      <c r="W1426" s="46">
        <v>0</v>
      </c>
    </row>
    <row r="1427" spans="1:23" s="36" customFormat="1" ht="24.75" hidden="1" customHeight="1">
      <c r="A1427" s="16">
        <v>197</v>
      </c>
      <c r="B1427" s="7" t="s">
        <v>730</v>
      </c>
      <c r="C1427" s="40">
        <f t="shared" si="152"/>
        <v>6377782.0199999996</v>
      </c>
      <c r="D1427" s="47">
        <f t="shared" si="153"/>
        <v>133624.95999999999</v>
      </c>
      <c r="E1427" s="46">
        <v>0</v>
      </c>
      <c r="F1427" s="46">
        <v>0</v>
      </c>
      <c r="G1427" s="46">
        <v>2446715.88</v>
      </c>
      <c r="H1427" s="46">
        <v>0</v>
      </c>
      <c r="I1427" s="46">
        <v>0</v>
      </c>
      <c r="J1427" s="46">
        <v>0</v>
      </c>
      <c r="K1427" s="46">
        <v>0</v>
      </c>
      <c r="L1427" s="8">
        <v>1</v>
      </c>
      <c r="M1427" s="46">
        <v>2311920.4300000002</v>
      </c>
      <c r="N1427" s="46">
        <v>333.5</v>
      </c>
      <c r="O1427" s="46">
        <v>1485520.75</v>
      </c>
      <c r="P1427" s="46">
        <v>0</v>
      </c>
      <c r="Q1427" s="46">
        <v>0</v>
      </c>
      <c r="R1427" s="46">
        <v>0</v>
      </c>
      <c r="S1427" s="46">
        <v>0</v>
      </c>
      <c r="T1427" s="46">
        <v>0</v>
      </c>
      <c r="U1427" s="46">
        <v>0</v>
      </c>
      <c r="V1427" s="46">
        <v>0</v>
      </c>
      <c r="W1427" s="46">
        <v>0</v>
      </c>
    </row>
    <row r="1428" spans="1:23" s="36" customFormat="1" ht="24.75" hidden="1" customHeight="1">
      <c r="A1428" s="16">
        <v>198</v>
      </c>
      <c r="B1428" s="7" t="s">
        <v>731</v>
      </c>
      <c r="C1428" s="40">
        <f t="shared" si="152"/>
        <v>5482394.5300000003</v>
      </c>
      <c r="D1428" s="47">
        <v>98884.36</v>
      </c>
      <c r="E1428" s="46">
        <v>0</v>
      </c>
      <c r="F1428" s="46">
        <v>0</v>
      </c>
      <c r="G1428" s="46">
        <v>3084112.44</v>
      </c>
      <c r="H1428" s="46">
        <v>0</v>
      </c>
      <c r="I1428" s="46">
        <v>0</v>
      </c>
      <c r="J1428" s="46">
        <v>0</v>
      </c>
      <c r="K1428" s="46">
        <v>0</v>
      </c>
      <c r="L1428" s="8">
        <v>1</v>
      </c>
      <c r="M1428" s="46">
        <v>2299397.73</v>
      </c>
      <c r="N1428" s="46">
        <v>0</v>
      </c>
      <c r="O1428" s="46">
        <v>0</v>
      </c>
      <c r="P1428" s="46">
        <v>0</v>
      </c>
      <c r="Q1428" s="46">
        <v>0</v>
      </c>
      <c r="R1428" s="46">
        <v>0</v>
      </c>
      <c r="S1428" s="46">
        <v>0</v>
      </c>
      <c r="T1428" s="46">
        <v>0</v>
      </c>
      <c r="U1428" s="46">
        <v>0</v>
      </c>
      <c r="V1428" s="46">
        <v>0</v>
      </c>
      <c r="W1428" s="46">
        <v>0</v>
      </c>
    </row>
    <row r="1429" spans="1:23" s="36" customFormat="1" ht="24.75" hidden="1" customHeight="1">
      <c r="A1429" s="16">
        <v>199</v>
      </c>
      <c r="B1429" s="7" t="s">
        <v>781</v>
      </c>
      <c r="C1429" s="40">
        <f t="shared" si="152"/>
        <v>534460.56000000006</v>
      </c>
      <c r="D1429" s="47">
        <f t="shared" si="153"/>
        <v>10864.08</v>
      </c>
      <c r="E1429" s="46">
        <v>15929.37</v>
      </c>
      <c r="F1429" s="46">
        <v>0</v>
      </c>
      <c r="G1429" s="46">
        <v>0</v>
      </c>
      <c r="H1429" s="46">
        <v>0</v>
      </c>
      <c r="I1429" s="46">
        <v>0</v>
      </c>
      <c r="J1429" s="46">
        <v>507667.11</v>
      </c>
      <c r="K1429" s="46">
        <v>0</v>
      </c>
      <c r="L1429" s="8">
        <v>0</v>
      </c>
      <c r="M1429" s="46">
        <v>0</v>
      </c>
      <c r="N1429" s="46">
        <v>0</v>
      </c>
      <c r="O1429" s="46">
        <v>0</v>
      </c>
      <c r="P1429" s="46">
        <v>0</v>
      </c>
      <c r="Q1429" s="46">
        <v>0</v>
      </c>
      <c r="R1429" s="46">
        <v>0</v>
      </c>
      <c r="S1429" s="46">
        <v>0</v>
      </c>
      <c r="T1429" s="46">
        <v>0</v>
      </c>
      <c r="U1429" s="46">
        <v>0</v>
      </c>
      <c r="V1429" s="46">
        <v>0</v>
      </c>
      <c r="W1429" s="46">
        <v>0</v>
      </c>
    </row>
    <row r="1430" spans="1:23" s="36" customFormat="1" ht="24.75" hidden="1" customHeight="1">
      <c r="A1430" s="16">
        <v>200</v>
      </c>
      <c r="B1430" s="7" t="s">
        <v>782</v>
      </c>
      <c r="C1430" s="40">
        <f t="shared" si="152"/>
        <v>2807492.28</v>
      </c>
      <c r="D1430" s="47">
        <f t="shared" si="153"/>
        <v>58179.39</v>
      </c>
      <c r="E1430" s="46">
        <v>30649.7</v>
      </c>
      <c r="F1430" s="46">
        <v>0</v>
      </c>
      <c r="G1430" s="46">
        <v>0</v>
      </c>
      <c r="H1430" s="46">
        <v>0</v>
      </c>
      <c r="I1430" s="46">
        <v>0</v>
      </c>
      <c r="J1430" s="46">
        <v>0</v>
      </c>
      <c r="K1430" s="46">
        <v>0</v>
      </c>
      <c r="L1430" s="8">
        <v>0</v>
      </c>
      <c r="M1430" s="46">
        <v>0</v>
      </c>
      <c r="N1430" s="46">
        <v>505.8</v>
      </c>
      <c r="O1430" s="46">
        <v>2718663.19</v>
      </c>
      <c r="P1430" s="46">
        <v>0</v>
      </c>
      <c r="Q1430" s="46">
        <v>0</v>
      </c>
      <c r="R1430" s="46">
        <v>0</v>
      </c>
      <c r="S1430" s="46">
        <v>0</v>
      </c>
      <c r="T1430" s="46">
        <v>0</v>
      </c>
      <c r="U1430" s="46">
        <v>0</v>
      </c>
      <c r="V1430" s="46">
        <v>0</v>
      </c>
      <c r="W1430" s="46">
        <v>0</v>
      </c>
    </row>
    <row r="1431" spans="1:23" s="36" customFormat="1" ht="24.75" hidden="1" customHeight="1">
      <c r="A1431" s="16">
        <v>201</v>
      </c>
      <c r="B1431" s="7" t="s">
        <v>732</v>
      </c>
      <c r="C1431" s="40">
        <f t="shared" si="152"/>
        <v>1984290.12</v>
      </c>
      <c r="D1431" s="128">
        <f t="shared" si="153"/>
        <v>41574.120000000003</v>
      </c>
      <c r="E1431" s="46">
        <v>0</v>
      </c>
      <c r="F1431" s="46">
        <v>0</v>
      </c>
      <c r="G1431" s="46">
        <v>0</v>
      </c>
      <c r="H1431" s="46">
        <v>0</v>
      </c>
      <c r="I1431" s="46">
        <v>0</v>
      </c>
      <c r="J1431" s="46">
        <v>0</v>
      </c>
      <c r="K1431" s="46">
        <v>0</v>
      </c>
      <c r="L1431" s="8">
        <v>0</v>
      </c>
      <c r="M1431" s="46">
        <v>0</v>
      </c>
      <c r="N1431" s="46">
        <v>505.8</v>
      </c>
      <c r="O1431" s="46">
        <v>1942716</v>
      </c>
      <c r="P1431" s="46">
        <v>0</v>
      </c>
      <c r="Q1431" s="46">
        <v>0</v>
      </c>
      <c r="R1431" s="46">
        <v>0</v>
      </c>
      <c r="S1431" s="46">
        <v>0</v>
      </c>
      <c r="T1431" s="46">
        <v>0</v>
      </c>
      <c r="U1431" s="46">
        <v>0</v>
      </c>
      <c r="V1431" s="46">
        <v>0</v>
      </c>
      <c r="W1431" s="46">
        <v>0</v>
      </c>
    </row>
    <row r="1432" spans="1:23" s="36" customFormat="1" ht="24.75" hidden="1" customHeight="1">
      <c r="A1432" s="16">
        <v>202</v>
      </c>
      <c r="B1432" s="7" t="s">
        <v>700</v>
      </c>
      <c r="C1432" s="40">
        <f t="shared" si="152"/>
        <v>4270446.47</v>
      </c>
      <c r="D1432" s="47">
        <f t="shared" si="153"/>
        <v>89472.84</v>
      </c>
      <c r="E1432" s="46">
        <v>0</v>
      </c>
      <c r="F1432" s="46">
        <v>0</v>
      </c>
      <c r="G1432" s="46">
        <v>3061947</v>
      </c>
      <c r="H1432" s="46">
        <v>0</v>
      </c>
      <c r="I1432" s="46">
        <v>0</v>
      </c>
      <c r="J1432" s="46">
        <v>1119026.6299999999</v>
      </c>
      <c r="K1432" s="46">
        <v>0</v>
      </c>
      <c r="L1432" s="8">
        <v>0</v>
      </c>
      <c r="M1432" s="46">
        <v>0</v>
      </c>
      <c r="N1432" s="46">
        <v>0</v>
      </c>
      <c r="O1432" s="46">
        <v>0</v>
      </c>
      <c r="P1432" s="46">
        <v>0</v>
      </c>
      <c r="Q1432" s="46">
        <v>0</v>
      </c>
      <c r="R1432" s="46">
        <v>0</v>
      </c>
      <c r="S1432" s="46">
        <v>0</v>
      </c>
      <c r="T1432" s="46">
        <v>0</v>
      </c>
      <c r="U1432" s="46">
        <v>0</v>
      </c>
      <c r="V1432" s="46">
        <v>0</v>
      </c>
      <c r="W1432" s="46">
        <v>0</v>
      </c>
    </row>
    <row r="1433" spans="1:23" s="22" customFormat="1" ht="24.75" hidden="1" customHeight="1">
      <c r="A1433" s="16">
        <v>203</v>
      </c>
      <c r="B1433" s="7" t="s">
        <v>636</v>
      </c>
      <c r="C1433" s="40">
        <f t="shared" si="152"/>
        <v>13114188.43</v>
      </c>
      <c r="D1433" s="47">
        <f t="shared" si="153"/>
        <v>274763.69</v>
      </c>
      <c r="E1433" s="46">
        <v>0</v>
      </c>
      <c r="F1433" s="46">
        <v>0</v>
      </c>
      <c r="G1433" s="46">
        <v>0</v>
      </c>
      <c r="H1433" s="46">
        <v>0</v>
      </c>
      <c r="I1433" s="46">
        <v>0</v>
      </c>
      <c r="J1433" s="46">
        <v>0</v>
      </c>
      <c r="K1433" s="46">
        <v>0</v>
      </c>
      <c r="L1433" s="8">
        <v>0</v>
      </c>
      <c r="M1433" s="46">
        <v>0</v>
      </c>
      <c r="N1433" s="46">
        <v>1222</v>
      </c>
      <c r="O1433" s="46">
        <v>3591755.93</v>
      </c>
      <c r="P1433" s="46">
        <v>850</v>
      </c>
      <c r="Q1433" s="46">
        <v>1588919.98</v>
      </c>
      <c r="R1433" s="46">
        <v>0</v>
      </c>
      <c r="S1433" s="46">
        <v>0</v>
      </c>
      <c r="T1433" s="46">
        <v>2600</v>
      </c>
      <c r="U1433" s="46">
        <v>7056433.7599999998</v>
      </c>
      <c r="V1433" s="46">
        <v>1222</v>
      </c>
      <c r="W1433" s="46">
        <v>602315.06999999995</v>
      </c>
    </row>
    <row r="1434" spans="1:23" s="22" customFormat="1" ht="24.75" hidden="1" customHeight="1">
      <c r="A1434" s="16">
        <v>204</v>
      </c>
      <c r="B1434" s="7" t="s">
        <v>701</v>
      </c>
      <c r="C1434" s="40">
        <f t="shared" si="152"/>
        <v>13555500.67</v>
      </c>
      <c r="D1434" s="47">
        <f t="shared" si="153"/>
        <v>284009.90000000002</v>
      </c>
      <c r="E1434" s="46">
        <v>0</v>
      </c>
      <c r="F1434" s="46">
        <v>0</v>
      </c>
      <c r="G1434" s="46">
        <v>3549368.69</v>
      </c>
      <c r="H1434" s="46">
        <v>0</v>
      </c>
      <c r="I1434" s="46">
        <v>0</v>
      </c>
      <c r="J1434" s="46">
        <v>1192328.3400000001</v>
      </c>
      <c r="K1434" s="46">
        <v>0</v>
      </c>
      <c r="L1434" s="8">
        <v>0</v>
      </c>
      <c r="M1434" s="46">
        <v>0</v>
      </c>
      <c r="N1434" s="46">
        <v>0</v>
      </c>
      <c r="O1434" s="46">
        <v>0</v>
      </c>
      <c r="P1434" s="46">
        <v>0</v>
      </c>
      <c r="Q1434" s="46">
        <v>0</v>
      </c>
      <c r="R1434" s="46">
        <v>0</v>
      </c>
      <c r="S1434" s="46">
        <v>0</v>
      </c>
      <c r="T1434" s="46">
        <v>1832.92</v>
      </c>
      <c r="U1434" s="46">
        <v>8529793.7400000002</v>
      </c>
      <c r="V1434" s="46">
        <v>0</v>
      </c>
      <c r="W1434" s="46">
        <v>0</v>
      </c>
    </row>
    <row r="1435" spans="1:23" s="22" customFormat="1" ht="24.75" hidden="1" customHeight="1">
      <c r="A1435" s="16">
        <v>205</v>
      </c>
      <c r="B1435" s="7" t="s">
        <v>702</v>
      </c>
      <c r="C1435" s="40">
        <f t="shared" si="152"/>
        <v>13740214.609999999</v>
      </c>
      <c r="D1435" s="47">
        <f t="shared" si="153"/>
        <v>287879.96000000002</v>
      </c>
      <c r="E1435" s="46">
        <v>0</v>
      </c>
      <c r="F1435" s="46">
        <v>0</v>
      </c>
      <c r="G1435" s="46">
        <v>3643187.29</v>
      </c>
      <c r="H1435" s="46">
        <v>0</v>
      </c>
      <c r="I1435" s="46">
        <v>0</v>
      </c>
      <c r="J1435" s="46">
        <v>1090044.51</v>
      </c>
      <c r="K1435" s="46">
        <v>0</v>
      </c>
      <c r="L1435" s="8">
        <v>0</v>
      </c>
      <c r="M1435" s="46">
        <v>0</v>
      </c>
      <c r="N1435" s="46">
        <v>0</v>
      </c>
      <c r="O1435" s="46">
        <v>0</v>
      </c>
      <c r="P1435" s="46">
        <v>0</v>
      </c>
      <c r="Q1435" s="46">
        <v>0</v>
      </c>
      <c r="R1435" s="46">
        <v>0</v>
      </c>
      <c r="S1435" s="46">
        <v>0</v>
      </c>
      <c r="T1435" s="46">
        <v>1832.92</v>
      </c>
      <c r="U1435" s="46">
        <v>8719102.8499999996</v>
      </c>
      <c r="V1435" s="46">
        <v>0</v>
      </c>
      <c r="W1435" s="46">
        <v>0</v>
      </c>
    </row>
    <row r="1436" spans="1:23" s="36" customFormat="1" ht="24.75" hidden="1" customHeight="1">
      <c r="A1436" s="16">
        <v>206</v>
      </c>
      <c r="B1436" s="7" t="s">
        <v>783</v>
      </c>
      <c r="C1436" s="40">
        <f t="shared" si="152"/>
        <v>7530335.1799999997</v>
      </c>
      <c r="D1436" s="47">
        <f t="shared" si="153"/>
        <v>152447.19</v>
      </c>
      <c r="E1436" s="46">
        <v>254187.59</v>
      </c>
      <c r="F1436" s="46">
        <v>0</v>
      </c>
      <c r="G1436" s="46">
        <v>0</v>
      </c>
      <c r="H1436" s="46">
        <v>0</v>
      </c>
      <c r="I1436" s="46">
        <v>0</v>
      </c>
      <c r="J1436" s="46">
        <v>0</v>
      </c>
      <c r="K1436" s="46">
        <v>0</v>
      </c>
      <c r="L1436" s="8">
        <v>0</v>
      </c>
      <c r="M1436" s="46">
        <v>0</v>
      </c>
      <c r="N1436" s="46">
        <v>1431.4</v>
      </c>
      <c r="O1436" s="46">
        <v>7123700.4000000004</v>
      </c>
      <c r="P1436" s="46">
        <v>0</v>
      </c>
      <c r="Q1436" s="46">
        <v>0</v>
      </c>
      <c r="R1436" s="46">
        <v>0</v>
      </c>
      <c r="S1436" s="46">
        <v>0</v>
      </c>
      <c r="T1436" s="46">
        <v>0</v>
      </c>
      <c r="U1436" s="46">
        <v>0</v>
      </c>
      <c r="V1436" s="46">
        <v>0</v>
      </c>
      <c r="W1436" s="46">
        <v>0</v>
      </c>
    </row>
    <row r="1437" spans="1:23" s="36" customFormat="1" ht="24.75" hidden="1" customHeight="1">
      <c r="A1437" s="16">
        <v>207</v>
      </c>
      <c r="B1437" s="7" t="s">
        <v>784</v>
      </c>
      <c r="C1437" s="40">
        <f t="shared" si="152"/>
        <v>5670223.6299999999</v>
      </c>
      <c r="D1437" s="47">
        <f t="shared" si="153"/>
        <v>114277.72</v>
      </c>
      <c r="E1437" s="46">
        <v>215865.51</v>
      </c>
      <c r="F1437" s="46">
        <v>0</v>
      </c>
      <c r="G1437" s="46">
        <v>0</v>
      </c>
      <c r="H1437" s="46">
        <v>0</v>
      </c>
      <c r="I1437" s="46">
        <v>0</v>
      </c>
      <c r="J1437" s="46">
        <v>0</v>
      </c>
      <c r="K1437" s="46">
        <v>0</v>
      </c>
      <c r="L1437" s="8">
        <v>0</v>
      </c>
      <c r="M1437" s="46">
        <v>0</v>
      </c>
      <c r="N1437" s="46">
        <v>0</v>
      </c>
      <c r="O1437" s="46">
        <v>0</v>
      </c>
      <c r="P1437" s="46">
        <v>0</v>
      </c>
      <c r="Q1437" s="46">
        <v>0</v>
      </c>
      <c r="R1437" s="46">
        <v>2580.27</v>
      </c>
      <c r="S1437" s="46">
        <v>5340080.4000000004</v>
      </c>
      <c r="T1437" s="46">
        <v>0</v>
      </c>
      <c r="U1437" s="46">
        <v>0</v>
      </c>
      <c r="V1437" s="46">
        <v>0</v>
      </c>
      <c r="W1437" s="46">
        <v>0</v>
      </c>
    </row>
    <row r="1438" spans="1:23" s="36" customFormat="1" ht="24.75" hidden="1" customHeight="1">
      <c r="A1438" s="16">
        <v>208</v>
      </c>
      <c r="B1438" s="7" t="s">
        <v>785</v>
      </c>
      <c r="C1438" s="40">
        <f t="shared" ref="C1438:C1469" si="154">ROUND(SUM(D1438+E1438+F1438+G1438+H1438+I1438+J1438+K1438+M1438+O1438+Q1438+S1438+U1438+W1438),2)</f>
        <v>6888195.8399999999</v>
      </c>
      <c r="D1438" s="47">
        <f t="shared" si="153"/>
        <v>141971.04999999999</v>
      </c>
      <c r="E1438" s="46">
        <v>112063.39</v>
      </c>
      <c r="F1438" s="46">
        <v>527779.71</v>
      </c>
      <c r="G1438" s="46">
        <v>818982.11</v>
      </c>
      <c r="H1438" s="46">
        <v>0</v>
      </c>
      <c r="I1438" s="46">
        <v>181204.74</v>
      </c>
      <c r="J1438" s="46">
        <v>440687.56</v>
      </c>
      <c r="K1438" s="46">
        <v>0</v>
      </c>
      <c r="L1438" s="8">
        <v>0</v>
      </c>
      <c r="M1438" s="46">
        <v>0</v>
      </c>
      <c r="N1438" s="46">
        <v>505.8</v>
      </c>
      <c r="O1438" s="46">
        <v>2619494.09</v>
      </c>
      <c r="P1438" s="46">
        <v>0</v>
      </c>
      <c r="Q1438" s="46">
        <v>0</v>
      </c>
      <c r="R1438" s="46">
        <v>589.70000000000005</v>
      </c>
      <c r="S1438" s="46">
        <v>2046013.19</v>
      </c>
      <c r="T1438" s="46">
        <v>0</v>
      </c>
      <c r="U1438" s="46">
        <v>0</v>
      </c>
      <c r="V1438" s="46">
        <v>0</v>
      </c>
      <c r="W1438" s="46">
        <v>0</v>
      </c>
    </row>
    <row r="1439" spans="1:23" s="36" customFormat="1" ht="24.75" hidden="1" customHeight="1">
      <c r="A1439" s="16">
        <v>209</v>
      </c>
      <c r="B1439" s="7" t="s">
        <v>786</v>
      </c>
      <c r="C1439" s="40">
        <f t="shared" si="154"/>
        <v>82669.52</v>
      </c>
      <c r="D1439" s="47">
        <v>0</v>
      </c>
      <c r="E1439" s="46">
        <v>82669.52</v>
      </c>
      <c r="F1439" s="46">
        <v>0</v>
      </c>
      <c r="G1439" s="46">
        <v>0</v>
      </c>
      <c r="H1439" s="46">
        <v>0</v>
      </c>
      <c r="I1439" s="46">
        <v>0</v>
      </c>
      <c r="J1439" s="46">
        <v>0</v>
      </c>
      <c r="K1439" s="46">
        <v>0</v>
      </c>
      <c r="L1439" s="8">
        <v>0</v>
      </c>
      <c r="M1439" s="46">
        <v>0</v>
      </c>
      <c r="N1439" s="46">
        <v>0</v>
      </c>
      <c r="O1439" s="46">
        <v>0</v>
      </c>
      <c r="P1439" s="46">
        <v>0</v>
      </c>
      <c r="Q1439" s="46">
        <v>0</v>
      </c>
      <c r="R1439" s="46">
        <v>0</v>
      </c>
      <c r="S1439" s="46">
        <v>0</v>
      </c>
      <c r="T1439" s="46">
        <v>0</v>
      </c>
      <c r="U1439" s="46">
        <v>0</v>
      </c>
      <c r="V1439" s="46">
        <v>0</v>
      </c>
      <c r="W1439" s="46">
        <v>0</v>
      </c>
    </row>
    <row r="1440" spans="1:23" s="36" customFormat="1" ht="24.75" hidden="1" customHeight="1">
      <c r="A1440" s="16">
        <v>210</v>
      </c>
      <c r="B1440" s="7" t="s">
        <v>787</v>
      </c>
      <c r="C1440" s="40">
        <f t="shared" si="154"/>
        <v>68256.55</v>
      </c>
      <c r="D1440" s="47">
        <v>0</v>
      </c>
      <c r="E1440" s="46">
        <v>68256.55</v>
      </c>
      <c r="F1440" s="46">
        <v>0</v>
      </c>
      <c r="G1440" s="46">
        <v>0</v>
      </c>
      <c r="H1440" s="46">
        <v>0</v>
      </c>
      <c r="I1440" s="46">
        <v>0</v>
      </c>
      <c r="J1440" s="46">
        <v>0</v>
      </c>
      <c r="K1440" s="46">
        <v>0</v>
      </c>
      <c r="L1440" s="8">
        <v>0</v>
      </c>
      <c r="M1440" s="46">
        <v>0</v>
      </c>
      <c r="N1440" s="46">
        <v>0</v>
      </c>
      <c r="O1440" s="46">
        <v>0</v>
      </c>
      <c r="P1440" s="46">
        <v>0</v>
      </c>
      <c r="Q1440" s="46">
        <v>0</v>
      </c>
      <c r="R1440" s="46">
        <v>0</v>
      </c>
      <c r="S1440" s="46">
        <v>0</v>
      </c>
      <c r="T1440" s="46">
        <v>0</v>
      </c>
      <c r="U1440" s="46">
        <v>0</v>
      </c>
      <c r="V1440" s="46">
        <v>0</v>
      </c>
      <c r="W1440" s="46">
        <v>0</v>
      </c>
    </row>
    <row r="1441" spans="1:23" s="36" customFormat="1" ht="24.75" hidden="1" customHeight="1">
      <c r="A1441" s="16">
        <v>211</v>
      </c>
      <c r="B1441" s="7" t="s">
        <v>1463</v>
      </c>
      <c r="C1441" s="40">
        <f t="shared" si="154"/>
        <v>9371763.1600000001</v>
      </c>
      <c r="D1441" s="47">
        <f t="shared" ref="D1441:D1448" si="155">ROUND((F1441+G1441+H1441+I1441+J1441+K1441+M1441+O1441+Q1441+S1441+U1441+W1441)*0.0214,2)</f>
        <v>196353.76</v>
      </c>
      <c r="E1441" s="46">
        <v>0</v>
      </c>
      <c r="F1441" s="46">
        <v>0</v>
      </c>
      <c r="G1441" s="46">
        <v>3841964.5</v>
      </c>
      <c r="H1441" s="46">
        <v>0</v>
      </c>
      <c r="I1441" s="46">
        <v>0</v>
      </c>
      <c r="J1441" s="46">
        <v>1221067.0900000001</v>
      </c>
      <c r="K1441" s="46">
        <v>0</v>
      </c>
      <c r="L1441" s="8">
        <v>0</v>
      </c>
      <c r="M1441" s="46">
        <v>0</v>
      </c>
      <c r="N1441" s="46">
        <v>0</v>
      </c>
      <c r="O1441" s="46">
        <v>0</v>
      </c>
      <c r="P1441" s="46">
        <v>0</v>
      </c>
      <c r="Q1441" s="46">
        <v>0</v>
      </c>
      <c r="R1441" s="46">
        <v>1833.04</v>
      </c>
      <c r="S1441" s="46">
        <v>4112377.81</v>
      </c>
      <c r="T1441" s="46">
        <v>0</v>
      </c>
      <c r="U1441" s="46">
        <v>0</v>
      </c>
      <c r="V1441" s="46">
        <v>0</v>
      </c>
      <c r="W1441" s="46">
        <v>0</v>
      </c>
    </row>
    <row r="1442" spans="1:23" s="36" customFormat="1" ht="24.75" hidden="1" customHeight="1">
      <c r="A1442" s="16">
        <v>212</v>
      </c>
      <c r="B1442" s="7" t="s">
        <v>705</v>
      </c>
      <c r="C1442" s="40">
        <f t="shared" si="154"/>
        <v>14806863.66</v>
      </c>
      <c r="D1442" s="47">
        <f t="shared" si="155"/>
        <v>303676.56</v>
      </c>
      <c r="E1442" s="46">
        <v>312693.84000000003</v>
      </c>
      <c r="F1442" s="46">
        <v>0</v>
      </c>
      <c r="G1442" s="46">
        <v>2440875.2000000002</v>
      </c>
      <c r="H1442" s="46">
        <v>0</v>
      </c>
      <c r="I1442" s="46">
        <v>0</v>
      </c>
      <c r="J1442" s="46">
        <v>1749515.84</v>
      </c>
      <c r="K1442" s="46">
        <v>0</v>
      </c>
      <c r="L1442" s="8">
        <v>0</v>
      </c>
      <c r="M1442" s="46">
        <v>0</v>
      </c>
      <c r="N1442" s="46">
        <v>0</v>
      </c>
      <c r="O1442" s="46">
        <v>0</v>
      </c>
      <c r="P1442" s="46">
        <v>0</v>
      </c>
      <c r="Q1442" s="46">
        <v>0</v>
      </c>
      <c r="R1442" s="46">
        <v>0</v>
      </c>
      <c r="S1442" s="46">
        <v>0</v>
      </c>
      <c r="T1442" s="46">
        <v>2674.96</v>
      </c>
      <c r="U1442" s="46">
        <v>10000102.220000001</v>
      </c>
      <c r="V1442" s="46">
        <v>0</v>
      </c>
      <c r="W1442" s="46">
        <v>0</v>
      </c>
    </row>
    <row r="1443" spans="1:23" s="36" customFormat="1" ht="24.75" hidden="1" customHeight="1">
      <c r="A1443" s="16">
        <v>213</v>
      </c>
      <c r="B1443" s="7" t="s">
        <v>740</v>
      </c>
      <c r="C1443" s="40">
        <f t="shared" si="154"/>
        <v>20708340.449999999</v>
      </c>
      <c r="D1443" s="47">
        <f t="shared" si="155"/>
        <v>420798.31</v>
      </c>
      <c r="E1443" s="46">
        <v>624069.56000000006</v>
      </c>
      <c r="F1443" s="46">
        <v>0</v>
      </c>
      <c r="G1443" s="46">
        <v>0</v>
      </c>
      <c r="H1443" s="46">
        <v>0</v>
      </c>
      <c r="I1443" s="46">
        <v>0</v>
      </c>
      <c r="J1443" s="46">
        <v>1559513.25</v>
      </c>
      <c r="K1443" s="46">
        <v>0</v>
      </c>
      <c r="L1443" s="8">
        <v>0</v>
      </c>
      <c r="M1443" s="46">
        <v>0</v>
      </c>
      <c r="N1443" s="46">
        <v>1682.4</v>
      </c>
      <c r="O1443" s="46">
        <v>7100427.8600000003</v>
      </c>
      <c r="P1443" s="46">
        <v>0</v>
      </c>
      <c r="Q1443" s="46">
        <v>0</v>
      </c>
      <c r="R1443" s="46">
        <v>0</v>
      </c>
      <c r="S1443" s="46">
        <v>0</v>
      </c>
      <c r="T1443" s="46">
        <v>2840.22</v>
      </c>
      <c r="U1443" s="46">
        <v>11003531.470000001</v>
      </c>
      <c r="V1443" s="46">
        <v>0</v>
      </c>
      <c r="W1443" s="46">
        <v>0</v>
      </c>
    </row>
    <row r="1444" spans="1:23" s="30" customFormat="1" ht="24.75" hidden="1" customHeight="1">
      <c r="A1444" s="16">
        <v>214</v>
      </c>
      <c r="B1444" s="7" t="s">
        <v>706</v>
      </c>
      <c r="C1444" s="40">
        <f t="shared" si="154"/>
        <v>6856755.0300000003</v>
      </c>
      <c r="D1444" s="47">
        <v>65501.63</v>
      </c>
      <c r="E1444" s="46">
        <v>0</v>
      </c>
      <c r="F1444" s="46">
        <v>0</v>
      </c>
      <c r="G1444" s="46">
        <v>0</v>
      </c>
      <c r="H1444" s="46">
        <v>261615.78</v>
      </c>
      <c r="I1444" s="46">
        <v>182805.23</v>
      </c>
      <c r="J1444" s="46">
        <v>0</v>
      </c>
      <c r="K1444" s="46">
        <v>0</v>
      </c>
      <c r="L1444" s="8">
        <v>0</v>
      </c>
      <c r="M1444" s="46">
        <v>0</v>
      </c>
      <c r="N1444" s="46">
        <v>0</v>
      </c>
      <c r="O1444" s="46">
        <v>0</v>
      </c>
      <c r="P1444" s="46">
        <v>0</v>
      </c>
      <c r="Q1444" s="46">
        <v>0</v>
      </c>
      <c r="R1444" s="46">
        <v>0</v>
      </c>
      <c r="S1444" s="46">
        <v>0</v>
      </c>
      <c r="T1444" s="46">
        <v>1667.66</v>
      </c>
      <c r="U1444" s="46">
        <v>6346832.3899999997</v>
      </c>
      <c r="V1444" s="46">
        <v>0</v>
      </c>
      <c r="W1444" s="46">
        <v>0</v>
      </c>
    </row>
    <row r="1445" spans="1:23" s="36" customFormat="1" ht="24.75" hidden="1" customHeight="1">
      <c r="A1445" s="16">
        <v>215</v>
      </c>
      <c r="B1445" s="7" t="s">
        <v>707</v>
      </c>
      <c r="C1445" s="40">
        <f t="shared" si="154"/>
        <v>7416206.0099999998</v>
      </c>
      <c r="D1445" s="47">
        <f t="shared" si="155"/>
        <v>155381.64000000001</v>
      </c>
      <c r="E1445" s="46">
        <v>0</v>
      </c>
      <c r="F1445" s="46">
        <v>0</v>
      </c>
      <c r="G1445" s="46">
        <v>2327013.13</v>
      </c>
      <c r="H1445" s="46">
        <v>0</v>
      </c>
      <c r="I1445" s="46">
        <v>0</v>
      </c>
      <c r="J1445" s="46">
        <v>1068862.69</v>
      </c>
      <c r="K1445" s="46">
        <v>0</v>
      </c>
      <c r="L1445" s="8">
        <v>0</v>
      </c>
      <c r="M1445" s="46">
        <v>0</v>
      </c>
      <c r="N1445" s="46">
        <v>0</v>
      </c>
      <c r="O1445" s="46">
        <v>0</v>
      </c>
      <c r="P1445" s="46">
        <v>0</v>
      </c>
      <c r="Q1445" s="46">
        <v>0</v>
      </c>
      <c r="R1445" s="46">
        <v>1833.04</v>
      </c>
      <c r="S1445" s="46">
        <v>3864948.55</v>
      </c>
      <c r="T1445" s="46">
        <v>0</v>
      </c>
      <c r="U1445" s="46">
        <v>0</v>
      </c>
      <c r="V1445" s="46">
        <v>0</v>
      </c>
      <c r="W1445" s="46">
        <v>0</v>
      </c>
    </row>
    <row r="1446" spans="1:23" s="36" customFormat="1" ht="24.75" hidden="1" customHeight="1">
      <c r="A1446" s="16">
        <v>216</v>
      </c>
      <c r="B1446" s="7" t="s">
        <v>708</v>
      </c>
      <c r="C1446" s="40">
        <f t="shared" si="154"/>
        <v>5967576.6399999997</v>
      </c>
      <c r="D1446" s="47">
        <f t="shared" si="155"/>
        <v>125030.49</v>
      </c>
      <c r="E1446" s="46">
        <v>0</v>
      </c>
      <c r="F1446" s="46">
        <v>0</v>
      </c>
      <c r="G1446" s="46">
        <v>3847121.48</v>
      </c>
      <c r="H1446" s="46">
        <v>0</v>
      </c>
      <c r="I1446" s="46">
        <v>0</v>
      </c>
      <c r="J1446" s="46">
        <v>1995424.67</v>
      </c>
      <c r="K1446" s="46">
        <v>0</v>
      </c>
      <c r="L1446" s="8">
        <v>0</v>
      </c>
      <c r="M1446" s="46">
        <v>0</v>
      </c>
      <c r="N1446" s="46">
        <v>0</v>
      </c>
      <c r="O1446" s="46">
        <v>0</v>
      </c>
      <c r="P1446" s="46">
        <v>0</v>
      </c>
      <c r="Q1446" s="46">
        <v>0</v>
      </c>
      <c r="R1446" s="46">
        <v>0</v>
      </c>
      <c r="S1446" s="46">
        <v>0</v>
      </c>
      <c r="T1446" s="46">
        <v>0</v>
      </c>
      <c r="U1446" s="46">
        <v>0</v>
      </c>
      <c r="V1446" s="46">
        <v>0</v>
      </c>
      <c r="W1446" s="46">
        <v>0</v>
      </c>
    </row>
    <row r="1447" spans="1:23" s="36" customFormat="1" ht="24.75" hidden="1" customHeight="1">
      <c r="A1447" s="16">
        <v>217</v>
      </c>
      <c r="B1447" s="7" t="s">
        <v>746</v>
      </c>
      <c r="C1447" s="40">
        <f t="shared" si="154"/>
        <v>21024191.77</v>
      </c>
      <c r="D1447" s="47">
        <f t="shared" si="155"/>
        <v>432279.16</v>
      </c>
      <c r="E1447" s="46">
        <v>391951.93</v>
      </c>
      <c r="F1447" s="46">
        <v>0</v>
      </c>
      <c r="G1447" s="46">
        <v>4809537.4800000004</v>
      </c>
      <c r="H1447" s="46">
        <v>0</v>
      </c>
      <c r="I1447" s="46">
        <v>0</v>
      </c>
      <c r="J1447" s="46">
        <v>2203778.29</v>
      </c>
      <c r="K1447" s="46">
        <v>0</v>
      </c>
      <c r="L1447" s="8">
        <v>0</v>
      </c>
      <c r="M1447" s="46">
        <v>0</v>
      </c>
      <c r="N1447" s="46">
        <v>0</v>
      </c>
      <c r="O1447" s="46">
        <v>0</v>
      </c>
      <c r="P1447" s="46">
        <v>0</v>
      </c>
      <c r="Q1447" s="46">
        <v>0</v>
      </c>
      <c r="R1447" s="46">
        <v>0</v>
      </c>
      <c r="S1447" s="46">
        <v>0</v>
      </c>
      <c r="T1447" s="46">
        <v>3649.8</v>
      </c>
      <c r="U1447" s="46">
        <v>13186644.91</v>
      </c>
      <c r="V1447" s="46">
        <v>0</v>
      </c>
      <c r="W1447" s="46">
        <v>0</v>
      </c>
    </row>
    <row r="1448" spans="1:23" s="36" customFormat="1" ht="24.75" hidden="1" customHeight="1">
      <c r="A1448" s="16">
        <v>218</v>
      </c>
      <c r="B1448" s="7" t="s">
        <v>747</v>
      </c>
      <c r="C1448" s="40">
        <f t="shared" si="154"/>
        <v>16480452.310000001</v>
      </c>
      <c r="D1448" s="47">
        <f t="shared" si="155"/>
        <v>334172</v>
      </c>
      <c r="E1448" s="46">
        <v>530766.25</v>
      </c>
      <c r="F1448" s="46">
        <v>0</v>
      </c>
      <c r="G1448" s="46">
        <v>0</v>
      </c>
      <c r="H1448" s="46">
        <v>617599.79</v>
      </c>
      <c r="I1448" s="46">
        <v>0</v>
      </c>
      <c r="J1448" s="46">
        <v>998274.22</v>
      </c>
      <c r="K1448" s="46">
        <v>0</v>
      </c>
      <c r="L1448" s="8">
        <v>0</v>
      </c>
      <c r="M1448" s="46">
        <v>0</v>
      </c>
      <c r="N1448" s="46">
        <v>1037</v>
      </c>
      <c r="O1448" s="46">
        <v>6235613.4900000002</v>
      </c>
      <c r="P1448" s="46">
        <v>0</v>
      </c>
      <c r="Q1448" s="46">
        <v>0</v>
      </c>
      <c r="R1448" s="46">
        <v>0</v>
      </c>
      <c r="S1448" s="46">
        <v>0</v>
      </c>
      <c r="T1448" s="46">
        <v>1833.04</v>
      </c>
      <c r="U1448" s="46">
        <v>7764026.5599999996</v>
      </c>
      <c r="V1448" s="46">
        <v>0</v>
      </c>
      <c r="W1448" s="46">
        <v>0</v>
      </c>
    </row>
    <row r="1449" spans="1:23" s="22" customFormat="1" ht="24.75" hidden="1" customHeight="1">
      <c r="A1449" s="16">
        <v>219</v>
      </c>
      <c r="B1449" s="7" t="s">
        <v>150</v>
      </c>
      <c r="C1449" s="40">
        <f t="shared" si="154"/>
        <v>12538197.550000001</v>
      </c>
      <c r="D1449" s="47">
        <v>200609.19</v>
      </c>
      <c r="E1449" s="46">
        <v>0</v>
      </c>
      <c r="F1449" s="46">
        <v>0</v>
      </c>
      <c r="G1449" s="46">
        <v>0</v>
      </c>
      <c r="H1449" s="46">
        <v>0</v>
      </c>
      <c r="I1449" s="46">
        <v>0</v>
      </c>
      <c r="J1449" s="46">
        <v>1511514.02</v>
      </c>
      <c r="K1449" s="46">
        <v>0</v>
      </c>
      <c r="L1449" s="8">
        <v>0</v>
      </c>
      <c r="M1449" s="46">
        <v>0</v>
      </c>
      <c r="N1449" s="46">
        <v>0</v>
      </c>
      <c r="O1449" s="46">
        <v>0</v>
      </c>
      <c r="P1449" s="46">
        <v>0</v>
      </c>
      <c r="Q1449" s="46">
        <v>0</v>
      </c>
      <c r="R1449" s="46">
        <v>0</v>
      </c>
      <c r="S1449" s="46">
        <v>0</v>
      </c>
      <c r="T1449" s="46">
        <v>4092</v>
      </c>
      <c r="U1449" s="46">
        <v>10826074.34</v>
      </c>
      <c r="V1449" s="46">
        <v>0</v>
      </c>
      <c r="W1449" s="46">
        <v>0</v>
      </c>
    </row>
    <row r="1450" spans="1:23" s="22" customFormat="1" ht="24.75" hidden="1" customHeight="1">
      <c r="A1450" s="16">
        <v>220</v>
      </c>
      <c r="B1450" s="7" t="s">
        <v>735</v>
      </c>
      <c r="C1450" s="40">
        <f t="shared" si="154"/>
        <v>5889077.7400000002</v>
      </c>
      <c r="D1450" s="47">
        <v>94224.31</v>
      </c>
      <c r="E1450" s="46">
        <v>0</v>
      </c>
      <c r="F1450" s="46">
        <v>0</v>
      </c>
      <c r="G1450" s="46">
        <v>1683541.61</v>
      </c>
      <c r="H1450" s="46">
        <v>0</v>
      </c>
      <c r="I1450" s="46">
        <v>0</v>
      </c>
      <c r="J1450" s="46">
        <v>299346.07</v>
      </c>
      <c r="K1450" s="46">
        <v>0</v>
      </c>
      <c r="L1450" s="8">
        <v>0</v>
      </c>
      <c r="M1450" s="46">
        <v>0</v>
      </c>
      <c r="N1450" s="46">
        <v>0</v>
      </c>
      <c r="O1450" s="46">
        <v>0</v>
      </c>
      <c r="P1450" s="46">
        <v>0</v>
      </c>
      <c r="Q1450" s="46">
        <v>0</v>
      </c>
      <c r="R1450" s="46">
        <v>0</v>
      </c>
      <c r="S1450" s="46">
        <v>0</v>
      </c>
      <c r="T1450" s="46">
        <v>791</v>
      </c>
      <c r="U1450" s="46">
        <v>3811965.75</v>
      </c>
      <c r="V1450" s="46">
        <v>0</v>
      </c>
      <c r="W1450" s="46">
        <v>0</v>
      </c>
    </row>
    <row r="1451" spans="1:23" s="36" customFormat="1" ht="24.75" hidden="1" customHeight="1">
      <c r="A1451" s="16">
        <v>221</v>
      </c>
      <c r="B1451" s="7" t="s">
        <v>168</v>
      </c>
      <c r="C1451" s="40">
        <f t="shared" si="154"/>
        <v>24946563.93</v>
      </c>
      <c r="D1451" s="47">
        <v>449658.66</v>
      </c>
      <c r="E1451" s="46">
        <v>0</v>
      </c>
      <c r="F1451" s="46">
        <v>3844858.51</v>
      </c>
      <c r="G1451" s="46">
        <v>6482213.8399999999</v>
      </c>
      <c r="H1451" s="46">
        <v>0</v>
      </c>
      <c r="I1451" s="46">
        <v>0</v>
      </c>
      <c r="J1451" s="46">
        <v>1689636.04</v>
      </c>
      <c r="K1451" s="46">
        <v>0</v>
      </c>
      <c r="L1451" s="8">
        <v>0</v>
      </c>
      <c r="M1451" s="46">
        <v>0</v>
      </c>
      <c r="N1451" s="46">
        <v>884.8</v>
      </c>
      <c r="O1451" s="46">
        <v>4626229.0199999996</v>
      </c>
      <c r="P1451" s="46">
        <v>622.6</v>
      </c>
      <c r="Q1451" s="46">
        <v>1388560.67</v>
      </c>
      <c r="R1451" s="46">
        <v>2938.69</v>
      </c>
      <c r="S1451" s="46">
        <v>6465407.1900000004</v>
      </c>
      <c r="T1451" s="46">
        <v>0</v>
      </c>
      <c r="U1451" s="46">
        <v>0</v>
      </c>
      <c r="V1451" s="46">
        <v>0</v>
      </c>
      <c r="W1451" s="46">
        <v>0</v>
      </c>
    </row>
    <row r="1452" spans="1:23" s="36" customFormat="1" ht="24.75" hidden="1" customHeight="1">
      <c r="A1452" s="16">
        <v>222</v>
      </c>
      <c r="B1452" s="7" t="s">
        <v>169</v>
      </c>
      <c r="C1452" s="40">
        <f t="shared" si="154"/>
        <v>27044858.739999998</v>
      </c>
      <c r="D1452" s="47">
        <v>449658.66</v>
      </c>
      <c r="E1452" s="46">
        <v>0</v>
      </c>
      <c r="F1452" s="46">
        <v>4409243.0199999996</v>
      </c>
      <c r="G1452" s="46">
        <v>7805452.21</v>
      </c>
      <c r="H1452" s="46">
        <v>0</v>
      </c>
      <c r="I1452" s="46">
        <v>0</v>
      </c>
      <c r="J1452" s="46">
        <v>1464660.04</v>
      </c>
      <c r="K1452" s="46">
        <v>0</v>
      </c>
      <c r="L1452" s="8">
        <v>0</v>
      </c>
      <c r="M1452" s="46">
        <v>0</v>
      </c>
      <c r="N1452" s="46">
        <v>879.4</v>
      </c>
      <c r="O1452" s="46">
        <v>4827739.29</v>
      </c>
      <c r="P1452" s="46">
        <v>622.6</v>
      </c>
      <c r="Q1452" s="46">
        <v>1578052.92</v>
      </c>
      <c r="R1452" s="46">
        <v>2938.69</v>
      </c>
      <c r="S1452" s="46">
        <v>6510052.5999999996</v>
      </c>
      <c r="T1452" s="46">
        <v>0</v>
      </c>
      <c r="U1452" s="46">
        <v>0</v>
      </c>
      <c r="V1452" s="46">
        <v>0</v>
      </c>
      <c r="W1452" s="46">
        <v>0</v>
      </c>
    </row>
    <row r="1453" spans="1:23" s="22" customFormat="1" ht="24.75" hidden="1" customHeight="1">
      <c r="A1453" s="16">
        <v>223</v>
      </c>
      <c r="B1453" s="7" t="s">
        <v>709</v>
      </c>
      <c r="C1453" s="40">
        <f t="shared" si="154"/>
        <v>1486040.87</v>
      </c>
      <c r="D1453" s="47">
        <v>14195.94</v>
      </c>
      <c r="E1453" s="46">
        <v>0</v>
      </c>
      <c r="F1453" s="46">
        <v>0</v>
      </c>
      <c r="G1453" s="46">
        <v>0</v>
      </c>
      <c r="H1453" s="46">
        <v>0</v>
      </c>
      <c r="I1453" s="46">
        <v>0</v>
      </c>
      <c r="J1453" s="46">
        <v>0</v>
      </c>
      <c r="K1453" s="46">
        <v>0</v>
      </c>
      <c r="L1453" s="8">
        <v>0</v>
      </c>
      <c r="M1453" s="46">
        <v>0</v>
      </c>
      <c r="N1453" s="46">
        <v>0</v>
      </c>
      <c r="O1453" s="46">
        <v>0</v>
      </c>
      <c r="P1453" s="46">
        <v>0</v>
      </c>
      <c r="Q1453" s="46">
        <v>0</v>
      </c>
      <c r="R1453" s="46">
        <v>1901.33</v>
      </c>
      <c r="S1453" s="46">
        <v>1471844.93</v>
      </c>
      <c r="T1453" s="46">
        <v>0</v>
      </c>
      <c r="U1453" s="46">
        <v>0</v>
      </c>
      <c r="V1453" s="46">
        <v>0</v>
      </c>
      <c r="W1453" s="46">
        <v>0</v>
      </c>
    </row>
    <row r="1454" spans="1:23" s="36" customFormat="1" ht="24.75" hidden="1" customHeight="1">
      <c r="A1454" s="16">
        <v>224</v>
      </c>
      <c r="B1454" s="7" t="s">
        <v>166</v>
      </c>
      <c r="C1454" s="40">
        <f t="shared" si="154"/>
        <v>3984443.67</v>
      </c>
      <c r="D1454" s="47">
        <f t="shared" ref="D1454:D1484" si="156">ROUND((F1454+G1454+H1454+I1454+J1454+K1454+M1454+O1454+Q1454+S1454+U1454+W1454)*0.0214,2)</f>
        <v>80363.929999999993</v>
      </c>
      <c r="E1454" s="46">
        <v>148755.85999999999</v>
      </c>
      <c r="F1454" s="46">
        <v>0</v>
      </c>
      <c r="G1454" s="46">
        <v>2749712.9</v>
      </c>
      <c r="H1454" s="46">
        <v>0</v>
      </c>
      <c r="I1454" s="46">
        <v>0</v>
      </c>
      <c r="J1454" s="46">
        <v>0</v>
      </c>
      <c r="K1454" s="46">
        <v>0</v>
      </c>
      <c r="L1454" s="8">
        <v>0</v>
      </c>
      <c r="M1454" s="46">
        <v>0</v>
      </c>
      <c r="N1454" s="46">
        <v>0</v>
      </c>
      <c r="O1454" s="46">
        <v>0</v>
      </c>
      <c r="P1454" s="46">
        <v>293.89999999999998</v>
      </c>
      <c r="Q1454" s="46">
        <v>1005610.98</v>
      </c>
      <c r="R1454" s="46">
        <v>0</v>
      </c>
      <c r="S1454" s="46">
        <v>0</v>
      </c>
      <c r="T1454" s="46">
        <v>0</v>
      </c>
      <c r="U1454" s="46">
        <v>0</v>
      </c>
      <c r="V1454" s="46">
        <v>0</v>
      </c>
      <c r="W1454" s="46">
        <v>0</v>
      </c>
    </row>
    <row r="1455" spans="1:23" s="36" customFormat="1" ht="24.75" hidden="1" customHeight="1">
      <c r="A1455" s="16">
        <v>225</v>
      </c>
      <c r="B1455" s="7" t="s">
        <v>167</v>
      </c>
      <c r="C1455" s="40">
        <f t="shared" si="154"/>
        <v>5656047.6100000003</v>
      </c>
      <c r="D1455" s="47">
        <f t="shared" si="156"/>
        <v>113761.49</v>
      </c>
      <c r="E1455" s="46">
        <v>226328.71</v>
      </c>
      <c r="F1455" s="46">
        <v>1649175.17</v>
      </c>
      <c r="G1455" s="46">
        <v>2744607.03</v>
      </c>
      <c r="H1455" s="46">
        <v>0</v>
      </c>
      <c r="I1455" s="46">
        <v>0</v>
      </c>
      <c r="J1455" s="46">
        <v>0</v>
      </c>
      <c r="K1455" s="46">
        <v>0</v>
      </c>
      <c r="L1455" s="8">
        <v>0</v>
      </c>
      <c r="M1455" s="46">
        <v>0</v>
      </c>
      <c r="N1455" s="46">
        <v>0</v>
      </c>
      <c r="O1455" s="46">
        <v>0</v>
      </c>
      <c r="P1455" s="46">
        <v>310.7</v>
      </c>
      <c r="Q1455" s="46">
        <v>922175.21</v>
      </c>
      <c r="R1455" s="46">
        <v>0</v>
      </c>
      <c r="S1455" s="46">
        <v>0</v>
      </c>
      <c r="T1455" s="46">
        <v>0</v>
      </c>
      <c r="U1455" s="46">
        <v>0</v>
      </c>
      <c r="V1455" s="46">
        <v>0</v>
      </c>
      <c r="W1455" s="46">
        <v>0</v>
      </c>
    </row>
    <row r="1456" spans="1:23" s="36" customFormat="1" ht="24.75" hidden="1" customHeight="1">
      <c r="A1456" s="16">
        <v>226</v>
      </c>
      <c r="B1456" s="7" t="s">
        <v>788</v>
      </c>
      <c r="C1456" s="40">
        <f t="shared" si="154"/>
        <v>10420864.619999999</v>
      </c>
      <c r="D1456" s="47">
        <f t="shared" si="156"/>
        <v>211416.45</v>
      </c>
      <c r="E1456" s="46">
        <v>330174.90999999997</v>
      </c>
      <c r="F1456" s="46">
        <v>0</v>
      </c>
      <c r="G1456" s="46">
        <v>0</v>
      </c>
      <c r="H1456" s="46">
        <v>0</v>
      </c>
      <c r="I1456" s="46">
        <v>0</v>
      </c>
      <c r="J1456" s="46">
        <v>1060107.73</v>
      </c>
      <c r="K1456" s="46">
        <v>0</v>
      </c>
      <c r="L1456" s="8">
        <v>0</v>
      </c>
      <c r="M1456" s="46">
        <v>0</v>
      </c>
      <c r="N1456" s="46">
        <v>923.3</v>
      </c>
      <c r="O1456" s="46">
        <v>4415771.12</v>
      </c>
      <c r="P1456" s="46">
        <v>0</v>
      </c>
      <c r="Q1456" s="46">
        <v>0</v>
      </c>
      <c r="R1456" s="46">
        <v>2176</v>
      </c>
      <c r="S1456" s="46">
        <v>4403394.41</v>
      </c>
      <c r="T1456" s="46">
        <v>0</v>
      </c>
      <c r="U1456" s="46">
        <v>0</v>
      </c>
      <c r="V1456" s="46">
        <v>0</v>
      </c>
      <c r="W1456" s="46">
        <v>0</v>
      </c>
    </row>
    <row r="1457" spans="1:23" s="36" customFormat="1" ht="24.75" hidden="1" customHeight="1">
      <c r="A1457" s="16">
        <v>227</v>
      </c>
      <c r="B1457" s="7" t="s">
        <v>748</v>
      </c>
      <c r="C1457" s="40">
        <f t="shared" si="154"/>
        <v>17069140.829999998</v>
      </c>
      <c r="D1457" s="47">
        <f t="shared" si="156"/>
        <v>346100.92</v>
      </c>
      <c r="E1457" s="46">
        <v>550099.77</v>
      </c>
      <c r="F1457" s="46">
        <v>0</v>
      </c>
      <c r="G1457" s="46">
        <v>0</v>
      </c>
      <c r="H1457" s="46">
        <v>0</v>
      </c>
      <c r="I1457" s="46">
        <v>0</v>
      </c>
      <c r="J1457" s="46">
        <v>1783462.28</v>
      </c>
      <c r="K1457" s="46">
        <v>0</v>
      </c>
      <c r="L1457" s="8">
        <v>0</v>
      </c>
      <c r="M1457" s="46">
        <v>0</v>
      </c>
      <c r="N1457" s="46">
        <v>1168</v>
      </c>
      <c r="O1457" s="46">
        <v>6087835.8600000003</v>
      </c>
      <c r="P1457" s="46">
        <v>0</v>
      </c>
      <c r="Q1457" s="46">
        <v>0</v>
      </c>
      <c r="R1457" s="46">
        <v>0</v>
      </c>
      <c r="S1457" s="46">
        <v>0</v>
      </c>
      <c r="T1457" s="46">
        <v>2308.7399999999998</v>
      </c>
      <c r="U1457" s="46">
        <v>8301642</v>
      </c>
      <c r="V1457" s="46">
        <v>0</v>
      </c>
      <c r="W1457" s="46">
        <v>0</v>
      </c>
    </row>
    <row r="1458" spans="1:23" s="36" customFormat="1" ht="24.75" hidden="1" customHeight="1">
      <c r="A1458" s="16">
        <v>228</v>
      </c>
      <c r="B1458" s="7" t="s">
        <v>710</v>
      </c>
      <c r="C1458" s="40">
        <f t="shared" si="154"/>
        <v>21200516.73</v>
      </c>
      <c r="D1458" s="47">
        <f t="shared" si="156"/>
        <v>444185.49</v>
      </c>
      <c r="E1458" s="46">
        <v>0</v>
      </c>
      <c r="F1458" s="46">
        <v>0</v>
      </c>
      <c r="G1458" s="46">
        <v>2970035.4</v>
      </c>
      <c r="H1458" s="46">
        <v>0</v>
      </c>
      <c r="I1458" s="46">
        <v>329940.88</v>
      </c>
      <c r="J1458" s="46">
        <v>0</v>
      </c>
      <c r="K1458" s="46">
        <v>0</v>
      </c>
      <c r="L1458" s="8">
        <v>0</v>
      </c>
      <c r="M1458" s="46">
        <v>0</v>
      </c>
      <c r="N1458" s="46">
        <v>1202</v>
      </c>
      <c r="O1458" s="46">
        <v>6751287.4000000004</v>
      </c>
      <c r="P1458" s="46">
        <v>0</v>
      </c>
      <c r="Q1458" s="46">
        <v>0</v>
      </c>
      <c r="R1458" s="46">
        <v>0</v>
      </c>
      <c r="S1458" s="46">
        <v>0</v>
      </c>
      <c r="T1458" s="46">
        <v>2308.7399999999998</v>
      </c>
      <c r="U1458" s="46">
        <v>10705067.560000001</v>
      </c>
      <c r="V1458" s="46">
        <v>0</v>
      </c>
      <c r="W1458" s="46">
        <v>0</v>
      </c>
    </row>
    <row r="1459" spans="1:23" s="22" customFormat="1" ht="24.75" hidden="1" customHeight="1">
      <c r="A1459" s="16">
        <v>229</v>
      </c>
      <c r="B1459" s="7" t="s">
        <v>711</v>
      </c>
      <c r="C1459" s="40">
        <f t="shared" si="154"/>
        <v>18077977.43</v>
      </c>
      <c r="D1459" s="47">
        <f t="shared" si="156"/>
        <v>378763.18</v>
      </c>
      <c r="E1459" s="46">
        <v>0</v>
      </c>
      <c r="F1459" s="46">
        <v>0</v>
      </c>
      <c r="G1459" s="46">
        <v>0</v>
      </c>
      <c r="H1459" s="46">
        <v>0</v>
      </c>
      <c r="I1459" s="46">
        <v>0</v>
      </c>
      <c r="J1459" s="46">
        <v>0</v>
      </c>
      <c r="K1459" s="46">
        <v>0</v>
      </c>
      <c r="L1459" s="8">
        <v>0</v>
      </c>
      <c r="M1459" s="46">
        <v>0</v>
      </c>
      <c r="N1459" s="46">
        <v>1133</v>
      </c>
      <c r="O1459" s="46">
        <v>6302722.5099999998</v>
      </c>
      <c r="P1459" s="46">
        <v>0</v>
      </c>
      <c r="Q1459" s="46">
        <v>0</v>
      </c>
      <c r="R1459" s="46">
        <v>0</v>
      </c>
      <c r="S1459" s="46">
        <v>0</v>
      </c>
      <c r="T1459" s="46">
        <v>2452.5</v>
      </c>
      <c r="U1459" s="46">
        <v>11396491.74</v>
      </c>
      <c r="V1459" s="46">
        <v>0</v>
      </c>
      <c r="W1459" s="46">
        <v>0</v>
      </c>
    </row>
    <row r="1460" spans="1:23" s="22" customFormat="1" ht="24.75" hidden="1" customHeight="1">
      <c r="A1460" s="16">
        <v>230</v>
      </c>
      <c r="B1460" s="7" t="s">
        <v>712</v>
      </c>
      <c r="C1460" s="40">
        <f t="shared" si="154"/>
        <v>14424133.460000001</v>
      </c>
      <c r="D1460" s="47">
        <v>137791.76999999999</v>
      </c>
      <c r="E1460" s="46">
        <v>0</v>
      </c>
      <c r="F1460" s="46">
        <v>0</v>
      </c>
      <c r="G1460" s="46">
        <v>0</v>
      </c>
      <c r="H1460" s="46">
        <v>0</v>
      </c>
      <c r="I1460" s="46">
        <v>0</v>
      </c>
      <c r="J1460" s="46">
        <v>720972.54</v>
      </c>
      <c r="K1460" s="46">
        <v>0</v>
      </c>
      <c r="L1460" s="8">
        <v>0</v>
      </c>
      <c r="M1460" s="46">
        <v>0</v>
      </c>
      <c r="N1460" s="46">
        <v>1150.3</v>
      </c>
      <c r="O1460" s="46">
        <v>5756844.7800000003</v>
      </c>
      <c r="P1460" s="46">
        <v>0</v>
      </c>
      <c r="Q1460" s="46">
        <v>0</v>
      </c>
      <c r="R1460" s="46">
        <v>0</v>
      </c>
      <c r="S1460" s="46">
        <v>0</v>
      </c>
      <c r="T1460" s="46">
        <v>1833.04</v>
      </c>
      <c r="U1460" s="46">
        <v>7808524.3700000001</v>
      </c>
      <c r="V1460" s="46">
        <v>0</v>
      </c>
      <c r="W1460" s="46">
        <v>0</v>
      </c>
    </row>
    <row r="1461" spans="1:23" s="30" customFormat="1" ht="24.75" hidden="1" customHeight="1">
      <c r="A1461" s="16">
        <v>231</v>
      </c>
      <c r="B1461" s="7" t="s">
        <v>713</v>
      </c>
      <c r="C1461" s="40">
        <f t="shared" si="154"/>
        <v>28438727.030000001</v>
      </c>
      <c r="D1461" s="47">
        <f t="shared" si="156"/>
        <v>595837.82999999996</v>
      </c>
      <c r="E1461" s="46">
        <v>0</v>
      </c>
      <c r="F1461" s="46">
        <v>0</v>
      </c>
      <c r="G1461" s="46">
        <v>5000828.83</v>
      </c>
      <c r="H1461" s="46">
        <v>0</v>
      </c>
      <c r="I1461" s="46">
        <v>0</v>
      </c>
      <c r="J1461" s="46">
        <v>1615105.67</v>
      </c>
      <c r="K1461" s="46">
        <v>0</v>
      </c>
      <c r="L1461" s="8">
        <v>0</v>
      </c>
      <c r="M1461" s="46">
        <v>0</v>
      </c>
      <c r="N1461" s="46">
        <v>1163.8</v>
      </c>
      <c r="O1461" s="46">
        <v>5674813.7400000002</v>
      </c>
      <c r="P1461" s="46">
        <v>0</v>
      </c>
      <c r="Q1461" s="46">
        <v>0</v>
      </c>
      <c r="R1461" s="46">
        <v>0</v>
      </c>
      <c r="S1461" s="46">
        <v>0</v>
      </c>
      <c r="T1461" s="46">
        <v>3831.3</v>
      </c>
      <c r="U1461" s="46">
        <v>15552140.960000001</v>
      </c>
      <c r="V1461" s="46">
        <v>0</v>
      </c>
      <c r="W1461" s="46">
        <v>0</v>
      </c>
    </row>
    <row r="1462" spans="1:23" s="30" customFormat="1" ht="24.75" hidden="1" customHeight="1">
      <c r="A1462" s="16">
        <v>232</v>
      </c>
      <c r="B1462" s="7" t="s">
        <v>714</v>
      </c>
      <c r="C1462" s="40">
        <f t="shared" si="154"/>
        <v>8466397.4600000009</v>
      </c>
      <c r="D1462" s="47">
        <v>80878.33</v>
      </c>
      <c r="E1462" s="46">
        <v>0</v>
      </c>
      <c r="F1462" s="46">
        <v>0</v>
      </c>
      <c r="G1462" s="46">
        <v>0</v>
      </c>
      <c r="H1462" s="46">
        <v>0</v>
      </c>
      <c r="I1462" s="46">
        <v>0</v>
      </c>
      <c r="J1462" s="46">
        <v>0</v>
      </c>
      <c r="K1462" s="46">
        <v>0</v>
      </c>
      <c r="L1462" s="8">
        <v>0</v>
      </c>
      <c r="M1462" s="46">
        <v>0</v>
      </c>
      <c r="N1462" s="46">
        <v>0</v>
      </c>
      <c r="O1462" s="46">
        <v>0</v>
      </c>
      <c r="P1462" s="46">
        <v>0</v>
      </c>
      <c r="Q1462" s="46">
        <v>0</v>
      </c>
      <c r="R1462" s="46">
        <v>0</v>
      </c>
      <c r="S1462" s="46">
        <v>0</v>
      </c>
      <c r="T1462" s="46">
        <v>1502.4</v>
      </c>
      <c r="U1462" s="46">
        <v>8385519.1299999999</v>
      </c>
      <c r="V1462" s="46">
        <v>0</v>
      </c>
      <c r="W1462" s="46">
        <v>0</v>
      </c>
    </row>
    <row r="1463" spans="1:23" s="30" customFormat="1" ht="24.75" hidden="1" customHeight="1">
      <c r="A1463" s="16">
        <v>233</v>
      </c>
      <c r="B1463" s="7" t="s">
        <v>715</v>
      </c>
      <c r="C1463" s="40">
        <f t="shared" si="154"/>
        <v>8448455.1799999997</v>
      </c>
      <c r="D1463" s="47">
        <v>80706.929999999993</v>
      </c>
      <c r="E1463" s="46">
        <v>0</v>
      </c>
      <c r="F1463" s="46">
        <v>0</v>
      </c>
      <c r="G1463" s="46">
        <v>0</v>
      </c>
      <c r="H1463" s="46">
        <v>0</v>
      </c>
      <c r="I1463" s="46">
        <v>0</v>
      </c>
      <c r="J1463" s="46">
        <v>0</v>
      </c>
      <c r="K1463" s="46">
        <v>0</v>
      </c>
      <c r="L1463" s="8">
        <v>0</v>
      </c>
      <c r="M1463" s="46">
        <v>0</v>
      </c>
      <c r="N1463" s="46">
        <v>0</v>
      </c>
      <c r="O1463" s="46">
        <v>0</v>
      </c>
      <c r="P1463" s="46">
        <v>0</v>
      </c>
      <c r="Q1463" s="46">
        <v>0</v>
      </c>
      <c r="R1463" s="46">
        <v>0</v>
      </c>
      <c r="S1463" s="46">
        <v>0</v>
      </c>
      <c r="T1463" s="46">
        <v>1502.4</v>
      </c>
      <c r="U1463" s="46">
        <v>8367748.25</v>
      </c>
      <c r="V1463" s="46">
        <v>0</v>
      </c>
      <c r="W1463" s="46">
        <v>0</v>
      </c>
    </row>
    <row r="1464" spans="1:23" s="36" customFormat="1" ht="24.75" hidden="1" customHeight="1">
      <c r="A1464" s="16">
        <v>234</v>
      </c>
      <c r="B1464" s="7" t="s">
        <v>716</v>
      </c>
      <c r="C1464" s="40">
        <f t="shared" si="154"/>
        <v>10464691.560000001</v>
      </c>
      <c r="D1464" s="47">
        <v>99967.76</v>
      </c>
      <c r="E1464" s="46">
        <v>0</v>
      </c>
      <c r="F1464" s="46">
        <v>0</v>
      </c>
      <c r="G1464" s="46">
        <v>1421848.14</v>
      </c>
      <c r="H1464" s="46">
        <v>1058097.56</v>
      </c>
      <c r="I1464" s="46">
        <v>0</v>
      </c>
      <c r="J1464" s="46">
        <v>0</v>
      </c>
      <c r="K1464" s="46">
        <v>0</v>
      </c>
      <c r="L1464" s="8">
        <v>0</v>
      </c>
      <c r="M1464" s="46">
        <v>0</v>
      </c>
      <c r="N1464" s="46">
        <v>0</v>
      </c>
      <c r="O1464" s="46">
        <v>0</v>
      </c>
      <c r="P1464" s="46">
        <v>0</v>
      </c>
      <c r="Q1464" s="46">
        <v>0</v>
      </c>
      <c r="R1464" s="46">
        <v>0</v>
      </c>
      <c r="S1464" s="46">
        <v>0</v>
      </c>
      <c r="T1464" s="46">
        <v>1667.66</v>
      </c>
      <c r="U1464" s="46">
        <v>7884778.0999999996</v>
      </c>
      <c r="V1464" s="46">
        <v>0</v>
      </c>
      <c r="W1464" s="46">
        <v>0</v>
      </c>
    </row>
    <row r="1465" spans="1:23" s="36" customFormat="1" ht="24.75" hidden="1" customHeight="1">
      <c r="A1465" s="16">
        <v>235</v>
      </c>
      <c r="B1465" s="7" t="s">
        <v>717</v>
      </c>
      <c r="C1465" s="40">
        <f t="shared" si="154"/>
        <v>13257609.640000001</v>
      </c>
      <c r="D1465" s="47">
        <v>126648.13</v>
      </c>
      <c r="E1465" s="46">
        <v>0</v>
      </c>
      <c r="F1465" s="46">
        <v>0</v>
      </c>
      <c r="G1465" s="46">
        <v>1484098.97</v>
      </c>
      <c r="H1465" s="46">
        <v>604720.80000000005</v>
      </c>
      <c r="I1465" s="46">
        <v>199283.65</v>
      </c>
      <c r="J1465" s="46">
        <v>1216555.45</v>
      </c>
      <c r="K1465" s="46">
        <v>0</v>
      </c>
      <c r="L1465" s="8">
        <v>0</v>
      </c>
      <c r="M1465" s="46">
        <v>0</v>
      </c>
      <c r="N1465" s="46">
        <v>0</v>
      </c>
      <c r="O1465" s="46">
        <v>0</v>
      </c>
      <c r="P1465" s="46">
        <v>0</v>
      </c>
      <c r="Q1465" s="46">
        <v>0</v>
      </c>
      <c r="R1465" s="46">
        <v>0</v>
      </c>
      <c r="S1465" s="46">
        <v>0</v>
      </c>
      <c r="T1465" s="46">
        <v>1833.04</v>
      </c>
      <c r="U1465" s="46">
        <v>9626302.6400000006</v>
      </c>
      <c r="V1465" s="46">
        <v>0</v>
      </c>
      <c r="W1465" s="46">
        <v>0</v>
      </c>
    </row>
    <row r="1466" spans="1:23" s="36" customFormat="1" ht="24.75" hidden="1" customHeight="1">
      <c r="A1466" s="16">
        <v>236</v>
      </c>
      <c r="B1466" s="7" t="s">
        <v>741</v>
      </c>
      <c r="C1466" s="40">
        <f t="shared" si="154"/>
        <v>27386918.68</v>
      </c>
      <c r="D1466" s="47">
        <f t="shared" si="156"/>
        <v>558409.07999999996</v>
      </c>
      <c r="E1466" s="46">
        <v>734627.2</v>
      </c>
      <c r="F1466" s="46">
        <v>0</v>
      </c>
      <c r="G1466" s="46">
        <v>0</v>
      </c>
      <c r="H1466" s="46">
        <v>0</v>
      </c>
      <c r="I1466" s="46">
        <v>0</v>
      </c>
      <c r="J1466" s="46">
        <v>480265.2</v>
      </c>
      <c r="K1466" s="46">
        <v>0</v>
      </c>
      <c r="L1466" s="8">
        <v>0</v>
      </c>
      <c r="M1466" s="46">
        <v>0</v>
      </c>
      <c r="N1466" s="46">
        <v>2275.1999999999998</v>
      </c>
      <c r="O1466" s="46">
        <v>11369342.4</v>
      </c>
      <c r="P1466" s="46">
        <v>0</v>
      </c>
      <c r="Q1466" s="46">
        <v>0</v>
      </c>
      <c r="R1466" s="46">
        <v>0</v>
      </c>
      <c r="S1466" s="46">
        <v>0</v>
      </c>
      <c r="T1466" s="46">
        <v>3426.44</v>
      </c>
      <c r="U1466" s="46">
        <v>14244274.800000001</v>
      </c>
      <c r="V1466" s="46">
        <v>0</v>
      </c>
      <c r="W1466" s="46">
        <v>0</v>
      </c>
    </row>
    <row r="1467" spans="1:23" s="36" customFormat="1" ht="24.75" hidden="1" customHeight="1">
      <c r="A1467" s="16">
        <v>237</v>
      </c>
      <c r="B1467" s="7" t="s">
        <v>742</v>
      </c>
      <c r="C1467" s="40">
        <f t="shared" si="154"/>
        <v>14453057.109999999</v>
      </c>
      <c r="D1467" s="47">
        <v>377828.18</v>
      </c>
      <c r="E1467" s="46">
        <v>377828.18</v>
      </c>
      <c r="F1467" s="46">
        <v>0</v>
      </c>
      <c r="G1467" s="46">
        <v>4071221.93</v>
      </c>
      <c r="H1467" s="46">
        <v>609755.43999999994</v>
      </c>
      <c r="I1467" s="46">
        <v>193713.42</v>
      </c>
      <c r="J1467" s="46">
        <v>852204.09</v>
      </c>
      <c r="K1467" s="46">
        <v>0</v>
      </c>
      <c r="L1467" s="8">
        <v>0</v>
      </c>
      <c r="M1467" s="46">
        <v>0</v>
      </c>
      <c r="N1467" s="46">
        <v>0</v>
      </c>
      <c r="O1467" s="46">
        <v>0</v>
      </c>
      <c r="P1467" s="46">
        <v>0</v>
      </c>
      <c r="Q1467" s="46">
        <v>0</v>
      </c>
      <c r="R1467" s="46">
        <v>0</v>
      </c>
      <c r="S1467" s="46">
        <v>0</v>
      </c>
      <c r="T1467" s="46">
        <v>1833.04</v>
      </c>
      <c r="U1467" s="46">
        <v>7970505.8700000001</v>
      </c>
      <c r="V1467" s="46">
        <v>0</v>
      </c>
      <c r="W1467" s="46">
        <v>0</v>
      </c>
    </row>
    <row r="1468" spans="1:23" s="36" customFormat="1" ht="24.75" hidden="1" customHeight="1">
      <c r="A1468" s="16">
        <v>238</v>
      </c>
      <c r="B1468" s="7" t="s">
        <v>749</v>
      </c>
      <c r="C1468" s="40">
        <f t="shared" si="154"/>
        <v>33252216.989999998</v>
      </c>
      <c r="D1468" s="47">
        <f t="shared" si="156"/>
        <v>687485.3</v>
      </c>
      <c r="E1468" s="46">
        <v>439250.17</v>
      </c>
      <c r="F1468" s="46">
        <v>0</v>
      </c>
      <c r="G1468" s="46">
        <v>4802410.97</v>
      </c>
      <c r="H1468" s="46">
        <v>1986234.16</v>
      </c>
      <c r="I1468" s="46">
        <v>1170977.53</v>
      </c>
      <c r="J1468" s="46">
        <v>2803056.24</v>
      </c>
      <c r="K1468" s="46">
        <v>0</v>
      </c>
      <c r="L1468" s="8">
        <v>0</v>
      </c>
      <c r="M1468" s="46">
        <v>0</v>
      </c>
      <c r="N1468" s="46">
        <v>1751</v>
      </c>
      <c r="O1468" s="46">
        <v>9316650.5099999998</v>
      </c>
      <c r="P1468" s="46">
        <v>1387.9</v>
      </c>
      <c r="Q1468" s="46">
        <v>2930459.98</v>
      </c>
      <c r="R1468" s="46">
        <v>3252</v>
      </c>
      <c r="S1468" s="46">
        <v>9115692.1300000008</v>
      </c>
      <c r="T1468" s="46">
        <v>0</v>
      </c>
      <c r="U1468" s="46">
        <v>0</v>
      </c>
      <c r="V1468" s="46">
        <v>0</v>
      </c>
      <c r="W1468" s="46">
        <v>0</v>
      </c>
    </row>
    <row r="1469" spans="1:23" s="36" customFormat="1" ht="24.75" hidden="1" customHeight="1">
      <c r="A1469" s="16">
        <v>239</v>
      </c>
      <c r="B1469" s="7" t="s">
        <v>743</v>
      </c>
      <c r="C1469" s="40">
        <f t="shared" si="154"/>
        <v>10374903.58</v>
      </c>
      <c r="D1469" s="47">
        <f t="shared" si="156"/>
        <v>210955.25</v>
      </c>
      <c r="E1469" s="46">
        <v>306226.57</v>
      </c>
      <c r="F1469" s="46">
        <v>0</v>
      </c>
      <c r="G1469" s="46">
        <v>0</v>
      </c>
      <c r="H1469" s="46">
        <v>1090318.25</v>
      </c>
      <c r="I1469" s="46">
        <v>191144.63</v>
      </c>
      <c r="J1469" s="46">
        <v>860266.49</v>
      </c>
      <c r="K1469" s="46">
        <v>0</v>
      </c>
      <c r="L1469" s="8">
        <v>0</v>
      </c>
      <c r="M1469" s="46">
        <v>0</v>
      </c>
      <c r="N1469" s="46">
        <v>0</v>
      </c>
      <c r="O1469" s="46">
        <v>0</v>
      </c>
      <c r="P1469" s="46">
        <v>0</v>
      </c>
      <c r="Q1469" s="46">
        <v>0</v>
      </c>
      <c r="R1469" s="46">
        <v>0</v>
      </c>
      <c r="S1469" s="46">
        <v>0</v>
      </c>
      <c r="T1469" s="46">
        <v>1667.78</v>
      </c>
      <c r="U1469" s="46">
        <v>7715992.3899999997</v>
      </c>
      <c r="V1469" s="46">
        <v>0</v>
      </c>
      <c r="W1469" s="46">
        <v>0</v>
      </c>
    </row>
    <row r="1470" spans="1:23" s="36" customFormat="1" ht="24.75" hidden="1" customHeight="1">
      <c r="A1470" s="16">
        <v>240</v>
      </c>
      <c r="B1470" s="7" t="s">
        <v>789</v>
      </c>
      <c r="C1470" s="40">
        <f t="shared" ref="C1470:C1501" si="157">ROUND(SUM(D1470+E1470+F1470+G1470+H1470+I1470+J1470+K1470+M1470+O1470+Q1470+S1470+U1470+W1470),2)</f>
        <v>7915709.6100000003</v>
      </c>
      <c r="D1470" s="47">
        <f t="shared" si="156"/>
        <v>160289.54</v>
      </c>
      <c r="E1470" s="46">
        <v>265254.42</v>
      </c>
      <c r="F1470" s="46">
        <v>0</v>
      </c>
      <c r="G1470" s="46">
        <v>0</v>
      </c>
      <c r="H1470" s="46">
        <v>0</v>
      </c>
      <c r="I1470" s="46">
        <v>0</v>
      </c>
      <c r="J1470" s="46">
        <v>0</v>
      </c>
      <c r="K1470" s="46">
        <v>0</v>
      </c>
      <c r="L1470" s="8">
        <v>2</v>
      </c>
      <c r="M1470" s="46">
        <v>4183107.33</v>
      </c>
      <c r="N1470" s="46">
        <v>594.1</v>
      </c>
      <c r="O1470" s="46">
        <v>3307058.32</v>
      </c>
      <c r="P1470" s="46">
        <v>0</v>
      </c>
      <c r="Q1470" s="46">
        <v>0</v>
      </c>
      <c r="R1470" s="46">
        <v>0</v>
      </c>
      <c r="S1470" s="46">
        <v>0</v>
      </c>
      <c r="T1470" s="46">
        <v>0</v>
      </c>
      <c r="U1470" s="46">
        <v>0</v>
      </c>
      <c r="V1470" s="46">
        <v>0</v>
      </c>
      <c r="W1470" s="46">
        <v>0</v>
      </c>
    </row>
    <row r="1471" spans="1:23" s="36" customFormat="1" ht="24.75" hidden="1" customHeight="1">
      <c r="A1471" s="16">
        <v>241</v>
      </c>
      <c r="B1471" s="7" t="s">
        <v>790</v>
      </c>
      <c r="C1471" s="40">
        <f t="shared" si="157"/>
        <v>11916470.859999999</v>
      </c>
      <c r="D1471" s="47">
        <f t="shared" si="156"/>
        <v>241922.68</v>
      </c>
      <c r="E1471" s="46">
        <v>369750.19</v>
      </c>
      <c r="F1471" s="46">
        <v>0</v>
      </c>
      <c r="G1471" s="46">
        <v>0</v>
      </c>
      <c r="H1471" s="46">
        <v>0</v>
      </c>
      <c r="I1471" s="46">
        <v>0</v>
      </c>
      <c r="J1471" s="46">
        <v>0</v>
      </c>
      <c r="K1471" s="46">
        <v>0</v>
      </c>
      <c r="L1471" s="8">
        <v>0</v>
      </c>
      <c r="M1471" s="46">
        <v>0</v>
      </c>
      <c r="N1471" s="46">
        <v>1150.3</v>
      </c>
      <c r="O1471" s="46">
        <v>5947294.1600000001</v>
      </c>
      <c r="P1471" s="46">
        <v>0</v>
      </c>
      <c r="Q1471" s="46">
        <v>0</v>
      </c>
      <c r="R1471" s="46">
        <v>1785.3</v>
      </c>
      <c r="S1471" s="46">
        <v>5357503.83</v>
      </c>
      <c r="T1471" s="46">
        <v>0</v>
      </c>
      <c r="U1471" s="46">
        <v>0</v>
      </c>
      <c r="V1471" s="46">
        <v>0</v>
      </c>
      <c r="W1471" s="46">
        <v>0</v>
      </c>
    </row>
    <row r="1472" spans="1:23" s="36" customFormat="1" ht="24.75" hidden="1" customHeight="1">
      <c r="A1472" s="16">
        <v>242</v>
      </c>
      <c r="B1472" s="7" t="s">
        <v>791</v>
      </c>
      <c r="C1472" s="40">
        <f t="shared" si="157"/>
        <v>16950500.809999999</v>
      </c>
      <c r="D1472" s="47">
        <f t="shared" si="156"/>
        <v>345607.89</v>
      </c>
      <c r="E1472" s="46">
        <v>454991.54</v>
      </c>
      <c r="F1472" s="46">
        <v>0</v>
      </c>
      <c r="G1472" s="46">
        <v>0</v>
      </c>
      <c r="H1472" s="46">
        <v>0</v>
      </c>
      <c r="I1472" s="46">
        <v>0</v>
      </c>
      <c r="J1472" s="46">
        <v>0</v>
      </c>
      <c r="K1472" s="46">
        <v>0</v>
      </c>
      <c r="L1472" s="8">
        <v>0</v>
      </c>
      <c r="M1472" s="46">
        <v>0</v>
      </c>
      <c r="N1472" s="46">
        <v>1687.8</v>
      </c>
      <c r="O1472" s="46">
        <v>8174552.79</v>
      </c>
      <c r="P1472" s="46">
        <v>0</v>
      </c>
      <c r="Q1472" s="46">
        <v>0</v>
      </c>
      <c r="R1472" s="46">
        <v>2871.99</v>
      </c>
      <c r="S1472" s="46">
        <v>7975348.5899999999</v>
      </c>
      <c r="T1472" s="46">
        <v>0</v>
      </c>
      <c r="U1472" s="46">
        <v>0</v>
      </c>
      <c r="V1472" s="46">
        <v>0</v>
      </c>
      <c r="W1472" s="46">
        <v>0</v>
      </c>
    </row>
    <row r="1473" spans="1:23" s="36" customFormat="1" ht="24.75" hidden="1" customHeight="1">
      <c r="A1473" s="16">
        <v>243</v>
      </c>
      <c r="B1473" s="7" t="s">
        <v>792</v>
      </c>
      <c r="C1473" s="40">
        <f t="shared" si="157"/>
        <v>7808697.4100000001</v>
      </c>
      <c r="D1473" s="47">
        <f t="shared" si="156"/>
        <v>160289.54</v>
      </c>
      <c r="E1473" s="46">
        <v>158242.22</v>
      </c>
      <c r="F1473" s="46">
        <v>0</v>
      </c>
      <c r="G1473" s="46">
        <v>0</v>
      </c>
      <c r="H1473" s="46">
        <v>0</v>
      </c>
      <c r="I1473" s="46">
        <v>0</v>
      </c>
      <c r="J1473" s="46">
        <v>0</v>
      </c>
      <c r="K1473" s="46">
        <v>0</v>
      </c>
      <c r="L1473" s="8">
        <v>2</v>
      </c>
      <c r="M1473" s="46">
        <v>4183107.33</v>
      </c>
      <c r="N1473" s="46">
        <v>594.1</v>
      </c>
      <c r="O1473" s="46">
        <v>3307058.32</v>
      </c>
      <c r="P1473" s="46">
        <v>0</v>
      </c>
      <c r="Q1473" s="46">
        <v>0</v>
      </c>
      <c r="R1473" s="46">
        <v>0</v>
      </c>
      <c r="S1473" s="46">
        <v>0</v>
      </c>
      <c r="T1473" s="46">
        <v>0</v>
      </c>
      <c r="U1473" s="46">
        <v>0</v>
      </c>
      <c r="V1473" s="46">
        <v>0</v>
      </c>
      <c r="W1473" s="46">
        <v>0</v>
      </c>
    </row>
    <row r="1474" spans="1:23" s="36" customFormat="1" ht="24.75" hidden="1" customHeight="1">
      <c r="A1474" s="16">
        <v>244</v>
      </c>
      <c r="B1474" s="7" t="s">
        <v>793</v>
      </c>
      <c r="C1474" s="40">
        <f t="shared" si="157"/>
        <v>6756645.8300000001</v>
      </c>
      <c r="D1474" s="47">
        <f t="shared" si="156"/>
        <v>138250.23000000001</v>
      </c>
      <c r="E1474" s="46">
        <v>158104.67000000001</v>
      </c>
      <c r="F1474" s="46">
        <v>0</v>
      </c>
      <c r="G1474" s="46">
        <v>0</v>
      </c>
      <c r="H1474" s="46">
        <v>0</v>
      </c>
      <c r="I1474" s="46">
        <v>0</v>
      </c>
      <c r="J1474" s="46">
        <v>0</v>
      </c>
      <c r="K1474" s="46">
        <v>0</v>
      </c>
      <c r="L1474" s="8">
        <v>2</v>
      </c>
      <c r="M1474" s="46">
        <v>4183107.33</v>
      </c>
      <c r="N1474" s="46">
        <v>594.1</v>
      </c>
      <c r="O1474" s="46">
        <v>2277183.6</v>
      </c>
      <c r="P1474" s="46">
        <v>0</v>
      </c>
      <c r="Q1474" s="46">
        <v>0</v>
      </c>
      <c r="R1474" s="46">
        <v>0</v>
      </c>
      <c r="S1474" s="46">
        <v>0</v>
      </c>
      <c r="T1474" s="46">
        <v>0</v>
      </c>
      <c r="U1474" s="46">
        <v>0</v>
      </c>
      <c r="V1474" s="46">
        <v>0</v>
      </c>
      <c r="W1474" s="46">
        <v>0</v>
      </c>
    </row>
    <row r="1475" spans="1:23" s="36" customFormat="1" ht="24.75" hidden="1" customHeight="1">
      <c r="A1475" s="16">
        <v>245</v>
      </c>
      <c r="B1475" s="7" t="s">
        <v>794</v>
      </c>
      <c r="C1475" s="40">
        <f t="shared" si="157"/>
        <v>7194476.8399999999</v>
      </c>
      <c r="D1475" s="47">
        <f t="shared" si="156"/>
        <v>145799.56</v>
      </c>
      <c r="E1475" s="46">
        <v>235613.68</v>
      </c>
      <c r="F1475" s="46">
        <v>0</v>
      </c>
      <c r="G1475" s="46">
        <v>0</v>
      </c>
      <c r="H1475" s="46">
        <v>0</v>
      </c>
      <c r="I1475" s="46">
        <v>0</v>
      </c>
      <c r="J1475" s="46">
        <v>0</v>
      </c>
      <c r="K1475" s="46">
        <v>0</v>
      </c>
      <c r="L1475" s="8">
        <v>0</v>
      </c>
      <c r="M1475" s="46">
        <v>0</v>
      </c>
      <c r="N1475" s="46">
        <v>1431.4</v>
      </c>
      <c r="O1475" s="46">
        <v>6813063.5999999996</v>
      </c>
      <c r="P1475" s="46">
        <v>0</v>
      </c>
      <c r="Q1475" s="46">
        <v>0</v>
      </c>
      <c r="R1475" s="46">
        <v>0</v>
      </c>
      <c r="S1475" s="46">
        <v>0</v>
      </c>
      <c r="T1475" s="46">
        <v>0</v>
      </c>
      <c r="U1475" s="46">
        <v>0</v>
      </c>
      <c r="V1475" s="46">
        <v>0</v>
      </c>
      <c r="W1475" s="46">
        <v>0</v>
      </c>
    </row>
    <row r="1476" spans="1:23" s="36" customFormat="1" ht="24.75" hidden="1" customHeight="1">
      <c r="A1476" s="16">
        <v>246</v>
      </c>
      <c r="B1476" s="7" t="s">
        <v>795</v>
      </c>
      <c r="C1476" s="40">
        <f t="shared" si="157"/>
        <v>9243247.3699999992</v>
      </c>
      <c r="D1476" s="47">
        <f t="shared" si="156"/>
        <v>185518.89</v>
      </c>
      <c r="E1476" s="46">
        <v>388621.28</v>
      </c>
      <c r="F1476" s="46">
        <v>0</v>
      </c>
      <c r="G1476" s="46">
        <v>0</v>
      </c>
      <c r="H1476" s="46">
        <v>0</v>
      </c>
      <c r="I1476" s="46">
        <v>0</v>
      </c>
      <c r="J1476" s="46">
        <v>0</v>
      </c>
      <c r="K1476" s="46">
        <v>0</v>
      </c>
      <c r="L1476" s="8">
        <v>0</v>
      </c>
      <c r="M1476" s="46">
        <v>0</v>
      </c>
      <c r="N1476" s="46">
        <v>1150.3</v>
      </c>
      <c r="O1476" s="46">
        <v>5172061.2</v>
      </c>
      <c r="P1476" s="46">
        <v>0</v>
      </c>
      <c r="Q1476" s="46">
        <v>0</v>
      </c>
      <c r="R1476" s="46">
        <v>1817.82</v>
      </c>
      <c r="S1476" s="46">
        <v>3497046</v>
      </c>
      <c r="T1476" s="46">
        <v>0</v>
      </c>
      <c r="U1476" s="46">
        <v>0</v>
      </c>
      <c r="V1476" s="46">
        <v>0</v>
      </c>
      <c r="W1476" s="46">
        <v>0</v>
      </c>
    </row>
    <row r="1477" spans="1:23" s="36" customFormat="1" ht="24.75" hidden="1" customHeight="1">
      <c r="A1477" s="16">
        <v>247</v>
      </c>
      <c r="B1477" s="7" t="s">
        <v>796</v>
      </c>
      <c r="C1477" s="40">
        <f t="shared" si="157"/>
        <v>6434377.9500000002</v>
      </c>
      <c r="D1477" s="47">
        <f t="shared" si="156"/>
        <v>126903.67999999999</v>
      </c>
      <c r="E1477" s="46">
        <v>377395.87</v>
      </c>
      <c r="F1477" s="46">
        <v>0</v>
      </c>
      <c r="G1477" s="46">
        <v>0</v>
      </c>
      <c r="H1477" s="46">
        <v>0</v>
      </c>
      <c r="I1477" s="46">
        <v>0</v>
      </c>
      <c r="J1477" s="46">
        <v>0</v>
      </c>
      <c r="K1477" s="46">
        <v>0</v>
      </c>
      <c r="L1477" s="8">
        <v>0</v>
      </c>
      <c r="M1477" s="46">
        <v>0</v>
      </c>
      <c r="N1477" s="46">
        <v>0</v>
      </c>
      <c r="O1477" s="46">
        <v>0</v>
      </c>
      <c r="P1477" s="46">
        <v>0</v>
      </c>
      <c r="Q1477" s="46">
        <v>0</v>
      </c>
      <c r="R1477" s="46">
        <v>2938.33</v>
      </c>
      <c r="S1477" s="46">
        <v>5930078.4000000004</v>
      </c>
      <c r="T1477" s="46">
        <v>0</v>
      </c>
      <c r="U1477" s="46">
        <v>0</v>
      </c>
      <c r="V1477" s="46">
        <v>0</v>
      </c>
      <c r="W1477" s="46">
        <v>0</v>
      </c>
    </row>
    <row r="1478" spans="1:23" s="36" customFormat="1" ht="24.75" hidden="1" customHeight="1">
      <c r="A1478" s="16">
        <v>248</v>
      </c>
      <c r="B1478" s="7" t="s">
        <v>750</v>
      </c>
      <c r="C1478" s="40">
        <f t="shared" si="157"/>
        <v>7689777.0499999998</v>
      </c>
      <c r="D1478" s="47">
        <v>49440.6</v>
      </c>
      <c r="E1478" s="46">
        <v>183232.15</v>
      </c>
      <c r="F1478" s="46">
        <v>0</v>
      </c>
      <c r="G1478" s="46">
        <v>0</v>
      </c>
      <c r="H1478" s="46">
        <v>0</v>
      </c>
      <c r="I1478" s="46">
        <v>0</v>
      </c>
      <c r="J1478" s="46">
        <v>0</v>
      </c>
      <c r="K1478" s="46">
        <v>0</v>
      </c>
      <c r="L1478" s="8">
        <v>0</v>
      </c>
      <c r="M1478" s="46">
        <v>0</v>
      </c>
      <c r="N1478" s="46">
        <v>0</v>
      </c>
      <c r="O1478" s="46">
        <v>0</v>
      </c>
      <c r="P1478" s="46">
        <v>0</v>
      </c>
      <c r="Q1478" s="46">
        <v>0</v>
      </c>
      <c r="R1478" s="46">
        <v>0</v>
      </c>
      <c r="S1478" s="46">
        <v>0</v>
      </c>
      <c r="T1478" s="46">
        <v>2337</v>
      </c>
      <c r="U1478" s="46">
        <v>7457104.2999999998</v>
      </c>
      <c r="V1478" s="46">
        <v>0</v>
      </c>
      <c r="W1478" s="46">
        <v>0</v>
      </c>
    </row>
    <row r="1479" spans="1:23" s="36" customFormat="1" ht="24.75" hidden="1" customHeight="1">
      <c r="A1479" s="16">
        <v>249</v>
      </c>
      <c r="B1479" s="7" t="s">
        <v>751</v>
      </c>
      <c r="C1479" s="40">
        <f t="shared" si="157"/>
        <v>8179329.6100000003</v>
      </c>
      <c r="D1479" s="47">
        <v>52666.720000000001</v>
      </c>
      <c r="E1479" s="46">
        <v>182964.18</v>
      </c>
      <c r="F1479" s="46">
        <v>0</v>
      </c>
      <c r="G1479" s="46">
        <v>0</v>
      </c>
      <c r="H1479" s="46">
        <v>0</v>
      </c>
      <c r="I1479" s="46">
        <v>0</v>
      </c>
      <c r="J1479" s="46">
        <v>0</v>
      </c>
      <c r="K1479" s="46">
        <v>0</v>
      </c>
      <c r="L1479" s="8">
        <v>0</v>
      </c>
      <c r="M1479" s="46">
        <v>0</v>
      </c>
      <c r="N1479" s="46">
        <v>0</v>
      </c>
      <c r="O1479" s="46">
        <v>0</v>
      </c>
      <c r="P1479" s="46">
        <v>0</v>
      </c>
      <c r="Q1479" s="46">
        <v>0</v>
      </c>
      <c r="R1479" s="46">
        <v>0</v>
      </c>
      <c r="S1479" s="46">
        <v>0</v>
      </c>
      <c r="T1479" s="46">
        <v>2337</v>
      </c>
      <c r="U1479" s="46">
        <v>7943698.71</v>
      </c>
      <c r="V1479" s="46">
        <v>0</v>
      </c>
      <c r="W1479" s="46">
        <v>0</v>
      </c>
    </row>
    <row r="1480" spans="1:23" s="36" customFormat="1" ht="24.75" hidden="1" customHeight="1">
      <c r="A1480" s="16">
        <v>250</v>
      </c>
      <c r="B1480" s="7" t="s">
        <v>718</v>
      </c>
      <c r="C1480" s="40">
        <f t="shared" si="157"/>
        <v>7390916.2199999997</v>
      </c>
      <c r="D1480" s="47">
        <f t="shared" si="156"/>
        <v>154851.78</v>
      </c>
      <c r="E1480" s="46">
        <v>0</v>
      </c>
      <c r="F1480" s="46">
        <v>0</v>
      </c>
      <c r="G1480" s="46">
        <v>1317654.8600000001</v>
      </c>
      <c r="H1480" s="46">
        <v>0</v>
      </c>
      <c r="I1480" s="46">
        <v>0</v>
      </c>
      <c r="J1480" s="46">
        <v>337426.94</v>
      </c>
      <c r="K1480" s="46">
        <v>0</v>
      </c>
      <c r="L1480" s="8">
        <v>0</v>
      </c>
      <c r="M1480" s="46">
        <v>0</v>
      </c>
      <c r="N1480" s="46">
        <v>338.1</v>
      </c>
      <c r="O1480" s="46">
        <v>2060677.26</v>
      </c>
      <c r="P1480" s="46">
        <v>0</v>
      </c>
      <c r="Q1480" s="46">
        <v>0</v>
      </c>
      <c r="R1480" s="46">
        <v>0</v>
      </c>
      <c r="S1480" s="46">
        <v>0</v>
      </c>
      <c r="T1480" s="46">
        <v>550</v>
      </c>
      <c r="U1480" s="46">
        <v>3520305.38</v>
      </c>
      <c r="V1480" s="46">
        <v>0</v>
      </c>
      <c r="W1480" s="46">
        <v>0</v>
      </c>
    </row>
    <row r="1481" spans="1:23" s="36" customFormat="1" ht="24.75" hidden="1" customHeight="1">
      <c r="A1481" s="16">
        <v>251</v>
      </c>
      <c r="B1481" s="7" t="s">
        <v>752</v>
      </c>
      <c r="C1481" s="40">
        <f t="shared" si="157"/>
        <v>25610763.670000002</v>
      </c>
      <c r="D1481" s="47">
        <f t="shared" si="156"/>
        <v>526159.1</v>
      </c>
      <c r="E1481" s="46">
        <v>497730.83</v>
      </c>
      <c r="F1481" s="46">
        <v>0</v>
      </c>
      <c r="G1481" s="46">
        <v>8293302.0700000003</v>
      </c>
      <c r="H1481" s="46">
        <v>0</v>
      </c>
      <c r="I1481" s="46">
        <v>0</v>
      </c>
      <c r="J1481" s="46">
        <v>3442952.62</v>
      </c>
      <c r="K1481" s="46">
        <v>0</v>
      </c>
      <c r="L1481" s="8">
        <v>0</v>
      </c>
      <c r="M1481" s="46">
        <v>0</v>
      </c>
      <c r="N1481" s="46">
        <v>0</v>
      </c>
      <c r="O1481" s="46">
        <v>0</v>
      </c>
      <c r="P1481" s="46">
        <v>0</v>
      </c>
      <c r="Q1481" s="46">
        <v>0</v>
      </c>
      <c r="R1481" s="46">
        <v>0</v>
      </c>
      <c r="S1481" s="46">
        <v>0</v>
      </c>
      <c r="T1481" s="46">
        <v>2840.22</v>
      </c>
      <c r="U1481" s="46">
        <v>12850619.050000001</v>
      </c>
      <c r="V1481" s="46">
        <v>0</v>
      </c>
      <c r="W1481" s="46">
        <v>0</v>
      </c>
    </row>
    <row r="1482" spans="1:23" s="36" customFormat="1" ht="24.75" hidden="1" customHeight="1">
      <c r="A1482" s="16">
        <v>252</v>
      </c>
      <c r="B1482" s="7" t="s">
        <v>753</v>
      </c>
      <c r="C1482" s="40">
        <f t="shared" si="157"/>
        <v>18269768.579999998</v>
      </c>
      <c r="D1482" s="47">
        <f t="shared" si="156"/>
        <v>372823.9</v>
      </c>
      <c r="E1482" s="46">
        <v>475266.98</v>
      </c>
      <c r="F1482" s="46">
        <v>0</v>
      </c>
      <c r="G1482" s="46">
        <v>2851471.14</v>
      </c>
      <c r="H1482" s="46">
        <v>0</v>
      </c>
      <c r="I1482" s="46">
        <v>0</v>
      </c>
      <c r="J1482" s="46">
        <v>2039832.56</v>
      </c>
      <c r="K1482" s="46">
        <v>0</v>
      </c>
      <c r="L1482" s="8">
        <v>0</v>
      </c>
      <c r="M1482" s="46">
        <v>0</v>
      </c>
      <c r="N1482" s="46">
        <v>923.3</v>
      </c>
      <c r="O1482" s="46">
        <v>4117291.74</v>
      </c>
      <c r="P1482" s="46">
        <v>0</v>
      </c>
      <c r="Q1482" s="46">
        <v>0</v>
      </c>
      <c r="R1482" s="46">
        <v>0</v>
      </c>
      <c r="S1482" s="46">
        <v>0</v>
      </c>
      <c r="T1482" s="46">
        <v>1832.92</v>
      </c>
      <c r="U1482" s="46">
        <v>8413082.2599999998</v>
      </c>
      <c r="V1482" s="46">
        <v>0</v>
      </c>
      <c r="W1482" s="46">
        <v>0</v>
      </c>
    </row>
    <row r="1483" spans="1:23" s="36" customFormat="1" ht="24.75" hidden="1" customHeight="1">
      <c r="A1483" s="16">
        <v>253</v>
      </c>
      <c r="B1483" s="7" t="s">
        <v>754</v>
      </c>
      <c r="C1483" s="40">
        <f t="shared" si="157"/>
        <v>19628271.390000001</v>
      </c>
      <c r="D1483" s="47">
        <f t="shared" si="156"/>
        <v>402301.35</v>
      </c>
      <c r="E1483" s="46">
        <v>426841.48</v>
      </c>
      <c r="F1483" s="46">
        <v>0</v>
      </c>
      <c r="G1483" s="46">
        <v>2785110.13</v>
      </c>
      <c r="H1483" s="46">
        <v>4525426.1500000004</v>
      </c>
      <c r="I1483" s="46">
        <v>1082069.82</v>
      </c>
      <c r="J1483" s="46">
        <v>1639567.75</v>
      </c>
      <c r="K1483" s="46">
        <v>0</v>
      </c>
      <c r="L1483" s="8">
        <v>0</v>
      </c>
      <c r="M1483" s="46">
        <v>0</v>
      </c>
      <c r="N1483" s="46">
        <v>0</v>
      </c>
      <c r="O1483" s="46">
        <v>0</v>
      </c>
      <c r="P1483" s="46">
        <v>0</v>
      </c>
      <c r="Q1483" s="46">
        <v>0</v>
      </c>
      <c r="R1483" s="46">
        <v>0</v>
      </c>
      <c r="S1483" s="46">
        <v>0</v>
      </c>
      <c r="T1483" s="46">
        <v>1667.66</v>
      </c>
      <c r="U1483" s="46">
        <v>8766954.7100000009</v>
      </c>
      <c r="V1483" s="46">
        <v>0</v>
      </c>
      <c r="W1483" s="46">
        <v>0</v>
      </c>
    </row>
    <row r="1484" spans="1:23" s="36" customFormat="1" ht="24.75" hidden="1" customHeight="1">
      <c r="A1484" s="16">
        <v>254</v>
      </c>
      <c r="B1484" s="7" t="s">
        <v>755</v>
      </c>
      <c r="C1484" s="40">
        <f t="shared" si="157"/>
        <v>5404885.0199999996</v>
      </c>
      <c r="D1484" s="47">
        <f t="shared" si="156"/>
        <v>107077.46</v>
      </c>
      <c r="E1484" s="46">
        <v>294187.8</v>
      </c>
      <c r="F1484" s="46">
        <v>0</v>
      </c>
      <c r="G1484" s="46">
        <v>883080.02</v>
      </c>
      <c r="H1484" s="46">
        <v>275709.73</v>
      </c>
      <c r="I1484" s="46">
        <v>147670.54</v>
      </c>
      <c r="J1484" s="46">
        <v>378420.36</v>
      </c>
      <c r="K1484" s="46">
        <v>0</v>
      </c>
      <c r="L1484" s="8">
        <v>0</v>
      </c>
      <c r="M1484" s="46">
        <v>0</v>
      </c>
      <c r="N1484" s="46">
        <v>0</v>
      </c>
      <c r="O1484" s="46">
        <v>0</v>
      </c>
      <c r="P1484" s="46">
        <v>0</v>
      </c>
      <c r="Q1484" s="46">
        <v>0</v>
      </c>
      <c r="R1484" s="46">
        <v>0</v>
      </c>
      <c r="S1484" s="46">
        <v>0</v>
      </c>
      <c r="T1484" s="46">
        <v>550</v>
      </c>
      <c r="U1484" s="46">
        <v>3318739.11</v>
      </c>
      <c r="V1484" s="46">
        <v>0</v>
      </c>
      <c r="W1484" s="46">
        <v>0</v>
      </c>
    </row>
    <row r="1485" spans="1:23" s="36" customFormat="1" ht="24.75" hidden="1" customHeight="1">
      <c r="A1485" s="16">
        <v>255</v>
      </c>
      <c r="B1485" s="7" t="s">
        <v>756</v>
      </c>
      <c r="C1485" s="40">
        <f t="shared" si="157"/>
        <v>17991803.739999998</v>
      </c>
      <c r="D1485" s="47">
        <f t="shared" ref="D1485:D1520" si="158">ROUND((F1485+G1485+H1485+I1485+J1485+K1485+M1485+O1485+Q1485+S1485+U1485+W1485)*0.0214,2)</f>
        <v>365445.63</v>
      </c>
      <c r="E1485" s="46">
        <v>549459.43999999994</v>
      </c>
      <c r="F1485" s="46">
        <v>0</v>
      </c>
      <c r="G1485" s="46">
        <v>3336088.66</v>
      </c>
      <c r="H1485" s="46">
        <v>520026.2</v>
      </c>
      <c r="I1485" s="46">
        <v>218212.03</v>
      </c>
      <c r="J1485" s="46">
        <v>1003323.31</v>
      </c>
      <c r="K1485" s="46">
        <v>0</v>
      </c>
      <c r="L1485" s="8">
        <v>0</v>
      </c>
      <c r="M1485" s="46">
        <v>0</v>
      </c>
      <c r="N1485" s="46">
        <v>923.3</v>
      </c>
      <c r="O1485" s="46">
        <v>4104685.27</v>
      </c>
      <c r="P1485" s="46">
        <v>0</v>
      </c>
      <c r="Q1485" s="46">
        <v>0</v>
      </c>
      <c r="R1485" s="46">
        <v>0</v>
      </c>
      <c r="S1485" s="46">
        <v>0</v>
      </c>
      <c r="T1485" s="46">
        <v>1667.66</v>
      </c>
      <c r="U1485" s="46">
        <v>7894563.2000000002</v>
      </c>
      <c r="V1485" s="46">
        <v>0</v>
      </c>
      <c r="W1485" s="46">
        <v>0</v>
      </c>
    </row>
    <row r="1486" spans="1:23" s="36" customFormat="1" ht="24.75" hidden="1" customHeight="1">
      <c r="A1486" s="16">
        <v>256</v>
      </c>
      <c r="B1486" s="7" t="s">
        <v>757</v>
      </c>
      <c r="C1486" s="40">
        <f t="shared" si="157"/>
        <v>13280840.800000001</v>
      </c>
      <c r="D1486" s="47">
        <f t="shared" si="158"/>
        <v>269504.26</v>
      </c>
      <c r="E1486" s="46">
        <v>417679.64</v>
      </c>
      <c r="F1486" s="46">
        <v>0</v>
      </c>
      <c r="G1486" s="46">
        <v>2687643.75</v>
      </c>
      <c r="H1486" s="46">
        <v>0</v>
      </c>
      <c r="I1486" s="46">
        <v>1047551.95</v>
      </c>
      <c r="J1486" s="46">
        <v>1391085.27</v>
      </c>
      <c r="K1486" s="46">
        <v>0</v>
      </c>
      <c r="L1486" s="8">
        <v>0</v>
      </c>
      <c r="M1486" s="46">
        <v>0</v>
      </c>
      <c r="N1486" s="46">
        <v>0</v>
      </c>
      <c r="O1486" s="46">
        <v>0</v>
      </c>
      <c r="P1486" s="46">
        <v>0</v>
      </c>
      <c r="Q1486" s="46">
        <v>0</v>
      </c>
      <c r="R1486" s="46">
        <v>0</v>
      </c>
      <c r="S1486" s="46">
        <v>0</v>
      </c>
      <c r="T1486" s="46">
        <v>1502.4</v>
      </c>
      <c r="U1486" s="46">
        <v>7467375.9299999997</v>
      </c>
      <c r="V1486" s="46">
        <v>0</v>
      </c>
      <c r="W1486" s="46">
        <v>0</v>
      </c>
    </row>
    <row r="1487" spans="1:23" s="36" customFormat="1" ht="24.75" hidden="1" customHeight="1">
      <c r="A1487" s="16">
        <v>257</v>
      </c>
      <c r="B1487" s="7" t="s">
        <v>758</v>
      </c>
      <c r="C1487" s="40">
        <f t="shared" si="157"/>
        <v>12795469.91</v>
      </c>
      <c r="D1487" s="47">
        <f t="shared" si="158"/>
        <v>259291.51</v>
      </c>
      <c r="E1487" s="46">
        <v>419752.7</v>
      </c>
      <c r="F1487" s="46">
        <v>0</v>
      </c>
      <c r="G1487" s="46">
        <v>2471188.2599999998</v>
      </c>
      <c r="H1487" s="46">
        <v>0</v>
      </c>
      <c r="I1487" s="46">
        <v>847826.75</v>
      </c>
      <c r="J1487" s="46">
        <v>1331308.18</v>
      </c>
      <c r="K1487" s="46">
        <v>0</v>
      </c>
      <c r="L1487" s="8">
        <v>0</v>
      </c>
      <c r="M1487" s="46">
        <v>0</v>
      </c>
      <c r="N1487" s="46">
        <v>0</v>
      </c>
      <c r="O1487" s="46">
        <v>0</v>
      </c>
      <c r="P1487" s="46">
        <v>0</v>
      </c>
      <c r="Q1487" s="46">
        <v>0</v>
      </c>
      <c r="R1487" s="46">
        <v>0</v>
      </c>
      <c r="S1487" s="46">
        <v>0</v>
      </c>
      <c r="T1487" s="46">
        <v>1502.4</v>
      </c>
      <c r="U1487" s="46">
        <v>7466102.5099999998</v>
      </c>
      <c r="V1487" s="46">
        <v>0</v>
      </c>
      <c r="W1487" s="46">
        <v>0</v>
      </c>
    </row>
    <row r="1488" spans="1:23" s="36" customFormat="1" ht="24.75" hidden="1" customHeight="1">
      <c r="A1488" s="16">
        <v>258</v>
      </c>
      <c r="B1488" s="7" t="s">
        <v>759</v>
      </c>
      <c r="C1488" s="40">
        <f t="shared" si="157"/>
        <v>21604912.940000001</v>
      </c>
      <c r="D1488" s="47">
        <f t="shared" si="158"/>
        <v>437089.02</v>
      </c>
      <c r="E1488" s="46">
        <v>743103.58</v>
      </c>
      <c r="F1488" s="46">
        <v>0</v>
      </c>
      <c r="G1488" s="46">
        <v>2969141.09</v>
      </c>
      <c r="H1488" s="46">
        <v>0</v>
      </c>
      <c r="I1488" s="46">
        <v>0</v>
      </c>
      <c r="J1488" s="46">
        <v>2109077.7400000002</v>
      </c>
      <c r="K1488" s="46">
        <v>0</v>
      </c>
      <c r="L1488" s="8">
        <v>0</v>
      </c>
      <c r="M1488" s="46">
        <v>0</v>
      </c>
      <c r="N1488" s="46">
        <v>1321.8</v>
      </c>
      <c r="O1488" s="46">
        <v>6537518.0300000003</v>
      </c>
      <c r="P1488" s="46">
        <v>0</v>
      </c>
      <c r="Q1488" s="46">
        <v>0</v>
      </c>
      <c r="R1488" s="46">
        <v>0</v>
      </c>
      <c r="S1488" s="46">
        <v>0</v>
      </c>
      <c r="T1488" s="46">
        <v>2291.19</v>
      </c>
      <c r="U1488" s="46">
        <v>8808983.4800000004</v>
      </c>
      <c r="V1488" s="46">
        <v>0</v>
      </c>
      <c r="W1488" s="46">
        <v>0</v>
      </c>
    </row>
    <row r="1489" spans="1:23" s="36" customFormat="1" ht="24.75" hidden="1" customHeight="1">
      <c r="A1489" s="16">
        <v>259</v>
      </c>
      <c r="B1489" s="7" t="s">
        <v>760</v>
      </c>
      <c r="C1489" s="40">
        <f t="shared" si="157"/>
        <v>16140956.27</v>
      </c>
      <c r="D1489" s="47">
        <f t="shared" si="158"/>
        <v>327623.09000000003</v>
      </c>
      <c r="E1489" s="46">
        <v>503842.88</v>
      </c>
      <c r="F1489" s="46">
        <v>0</v>
      </c>
      <c r="G1489" s="46">
        <v>3351763.58</v>
      </c>
      <c r="H1489" s="46">
        <v>0</v>
      </c>
      <c r="I1489" s="46">
        <v>0</v>
      </c>
      <c r="J1489" s="46">
        <v>2486254.81</v>
      </c>
      <c r="K1489" s="46">
        <v>0</v>
      </c>
      <c r="L1489" s="8">
        <v>0</v>
      </c>
      <c r="M1489" s="46">
        <v>0</v>
      </c>
      <c r="N1489" s="46">
        <v>0</v>
      </c>
      <c r="O1489" s="46">
        <v>0</v>
      </c>
      <c r="P1489" s="46">
        <v>0</v>
      </c>
      <c r="Q1489" s="46">
        <v>0</v>
      </c>
      <c r="R1489" s="46">
        <v>0</v>
      </c>
      <c r="S1489" s="46">
        <v>0</v>
      </c>
      <c r="T1489" s="46">
        <v>2840.22</v>
      </c>
      <c r="U1489" s="46">
        <v>9471471.9100000001</v>
      </c>
      <c r="V1489" s="46">
        <v>0</v>
      </c>
      <c r="W1489" s="46">
        <v>0</v>
      </c>
    </row>
    <row r="1490" spans="1:23" s="36" customFormat="1" ht="24.75" hidden="1" customHeight="1">
      <c r="A1490" s="16">
        <v>260</v>
      </c>
      <c r="B1490" s="7" t="s">
        <v>761</v>
      </c>
      <c r="C1490" s="40">
        <f t="shared" si="157"/>
        <v>4482265.6500000004</v>
      </c>
      <c r="D1490" s="47">
        <f t="shared" si="158"/>
        <v>87760.38</v>
      </c>
      <c r="E1490" s="46">
        <v>293552.84000000003</v>
      </c>
      <c r="F1490" s="46">
        <v>0</v>
      </c>
      <c r="G1490" s="46">
        <v>987141.82</v>
      </c>
      <c r="H1490" s="46">
        <v>303904.08</v>
      </c>
      <c r="I1490" s="46">
        <v>0</v>
      </c>
      <c r="J1490" s="46">
        <v>298909.31</v>
      </c>
      <c r="K1490" s="46">
        <v>0</v>
      </c>
      <c r="L1490" s="8">
        <v>0</v>
      </c>
      <c r="M1490" s="46">
        <v>0</v>
      </c>
      <c r="N1490" s="46">
        <v>0</v>
      </c>
      <c r="O1490" s="46">
        <v>0</v>
      </c>
      <c r="P1490" s="46">
        <v>0</v>
      </c>
      <c r="Q1490" s="46">
        <v>0</v>
      </c>
      <c r="R1490" s="46">
        <v>0</v>
      </c>
      <c r="S1490" s="46">
        <v>0</v>
      </c>
      <c r="T1490" s="46">
        <v>550</v>
      </c>
      <c r="U1490" s="46">
        <v>2510997.2200000002</v>
      </c>
      <c r="V1490" s="46">
        <v>0</v>
      </c>
      <c r="W1490" s="46">
        <v>0</v>
      </c>
    </row>
    <row r="1491" spans="1:23" s="30" customFormat="1" ht="24.75" hidden="1" customHeight="1">
      <c r="A1491" s="16">
        <v>261</v>
      </c>
      <c r="B1491" s="7" t="s">
        <v>719</v>
      </c>
      <c r="C1491" s="40">
        <f t="shared" si="157"/>
        <v>9361208.6099999994</v>
      </c>
      <c r="D1491" s="47">
        <f t="shared" si="158"/>
        <v>196132.63</v>
      </c>
      <c r="E1491" s="46">
        <v>0</v>
      </c>
      <c r="F1491" s="46">
        <v>0</v>
      </c>
      <c r="G1491" s="46">
        <v>0</v>
      </c>
      <c r="H1491" s="46">
        <v>0</v>
      </c>
      <c r="I1491" s="46">
        <v>0</v>
      </c>
      <c r="J1491" s="46">
        <v>771712.45</v>
      </c>
      <c r="K1491" s="46">
        <v>0</v>
      </c>
      <c r="L1491" s="8">
        <v>0</v>
      </c>
      <c r="M1491" s="46">
        <v>0</v>
      </c>
      <c r="N1491" s="46">
        <v>923.3</v>
      </c>
      <c r="O1491" s="46">
        <v>5693363.5300000003</v>
      </c>
      <c r="P1491" s="46">
        <v>0</v>
      </c>
      <c r="Q1491" s="46">
        <v>0</v>
      </c>
      <c r="R1491" s="46">
        <v>1832.92</v>
      </c>
      <c r="S1491" s="46">
        <v>2700000</v>
      </c>
      <c r="T1491" s="46">
        <v>0</v>
      </c>
      <c r="U1491" s="46">
        <v>0</v>
      </c>
      <c r="V1491" s="46">
        <v>0</v>
      </c>
      <c r="W1491" s="46">
        <v>0</v>
      </c>
    </row>
    <row r="1492" spans="1:23" s="22" customFormat="1" ht="24.75" hidden="1" customHeight="1">
      <c r="A1492" s="16">
        <v>262</v>
      </c>
      <c r="B1492" s="7" t="s">
        <v>720</v>
      </c>
      <c r="C1492" s="40">
        <f t="shared" si="157"/>
        <v>3715242.9</v>
      </c>
      <c r="D1492" s="47">
        <v>35491.21</v>
      </c>
      <c r="E1492" s="46">
        <v>0</v>
      </c>
      <c r="F1492" s="46">
        <v>0</v>
      </c>
      <c r="G1492" s="46">
        <v>0</v>
      </c>
      <c r="H1492" s="46">
        <v>0</v>
      </c>
      <c r="I1492" s="46">
        <v>0</v>
      </c>
      <c r="J1492" s="46">
        <v>787683.72</v>
      </c>
      <c r="K1492" s="46">
        <v>0</v>
      </c>
      <c r="L1492" s="8">
        <v>0</v>
      </c>
      <c r="M1492" s="46">
        <v>0</v>
      </c>
      <c r="N1492" s="46">
        <v>0</v>
      </c>
      <c r="O1492" s="46">
        <v>0</v>
      </c>
      <c r="P1492" s="46">
        <v>0</v>
      </c>
      <c r="Q1492" s="46">
        <v>0</v>
      </c>
      <c r="R1492" s="46">
        <v>1833.04</v>
      </c>
      <c r="S1492" s="46">
        <v>2892067.97</v>
      </c>
      <c r="T1492" s="46">
        <v>0</v>
      </c>
      <c r="U1492" s="46">
        <v>0</v>
      </c>
      <c r="V1492" s="46">
        <v>0</v>
      </c>
      <c r="W1492" s="46">
        <v>0</v>
      </c>
    </row>
    <row r="1493" spans="1:23" s="22" customFormat="1" ht="24.75" hidden="1" customHeight="1">
      <c r="A1493" s="16">
        <v>263</v>
      </c>
      <c r="B1493" s="7" t="s">
        <v>721</v>
      </c>
      <c r="C1493" s="40">
        <f t="shared" si="157"/>
        <v>15662128.32</v>
      </c>
      <c r="D1493" s="47">
        <v>149618.16</v>
      </c>
      <c r="E1493" s="46">
        <v>0</v>
      </c>
      <c r="F1493" s="46">
        <v>0</v>
      </c>
      <c r="G1493" s="46">
        <v>0</v>
      </c>
      <c r="H1493" s="46">
        <v>0</v>
      </c>
      <c r="I1493" s="46">
        <v>0</v>
      </c>
      <c r="J1493" s="46">
        <v>780322.12</v>
      </c>
      <c r="K1493" s="46">
        <v>0</v>
      </c>
      <c r="L1493" s="8">
        <v>0</v>
      </c>
      <c r="M1493" s="46">
        <v>0</v>
      </c>
      <c r="N1493" s="46">
        <v>923.3</v>
      </c>
      <c r="O1493" s="46">
        <v>5617308.8499999996</v>
      </c>
      <c r="P1493" s="46">
        <v>0</v>
      </c>
      <c r="Q1493" s="46">
        <v>0</v>
      </c>
      <c r="R1493" s="46">
        <v>0</v>
      </c>
      <c r="S1493" s="46">
        <v>0</v>
      </c>
      <c r="T1493" s="46">
        <v>1502.4</v>
      </c>
      <c r="U1493" s="46">
        <v>9114879.1899999995</v>
      </c>
      <c r="V1493" s="46">
        <v>0</v>
      </c>
      <c r="W1493" s="46">
        <v>0</v>
      </c>
    </row>
    <row r="1494" spans="1:23" s="36" customFormat="1" ht="24.75" hidden="1" customHeight="1">
      <c r="A1494" s="16">
        <v>264</v>
      </c>
      <c r="B1494" s="7" t="s">
        <v>762</v>
      </c>
      <c r="C1494" s="40">
        <f t="shared" si="157"/>
        <v>17499010.199999999</v>
      </c>
      <c r="D1494" s="47">
        <f t="shared" si="158"/>
        <v>359577.92</v>
      </c>
      <c r="E1494" s="46">
        <v>336725.65</v>
      </c>
      <c r="F1494" s="46">
        <v>0</v>
      </c>
      <c r="G1494" s="46">
        <v>3261433.62</v>
      </c>
      <c r="H1494" s="46">
        <v>0</v>
      </c>
      <c r="I1494" s="46">
        <v>0</v>
      </c>
      <c r="J1494" s="46">
        <v>1032240.71</v>
      </c>
      <c r="K1494" s="46">
        <v>0</v>
      </c>
      <c r="L1494" s="8">
        <v>0</v>
      </c>
      <c r="M1494" s="46">
        <v>0</v>
      </c>
      <c r="N1494" s="46">
        <v>923.3</v>
      </c>
      <c r="O1494" s="46">
        <v>4114073.43</v>
      </c>
      <c r="P1494" s="46">
        <v>0</v>
      </c>
      <c r="Q1494" s="46">
        <v>0</v>
      </c>
      <c r="R1494" s="46">
        <v>0</v>
      </c>
      <c r="S1494" s="46">
        <v>0</v>
      </c>
      <c r="T1494" s="46">
        <v>1667.66</v>
      </c>
      <c r="U1494" s="46">
        <v>8394958.8699999992</v>
      </c>
      <c r="V1494" s="46">
        <v>0</v>
      </c>
      <c r="W1494" s="46">
        <v>0</v>
      </c>
    </row>
    <row r="1495" spans="1:23" s="36" customFormat="1" ht="24.75" hidden="1" customHeight="1">
      <c r="A1495" s="16">
        <v>265</v>
      </c>
      <c r="B1495" s="7" t="s">
        <v>763</v>
      </c>
      <c r="C1495" s="40">
        <f t="shared" si="157"/>
        <v>21288538.84</v>
      </c>
      <c r="D1495" s="47">
        <f t="shared" si="158"/>
        <v>435013.36</v>
      </c>
      <c r="E1495" s="46">
        <v>525798.28</v>
      </c>
      <c r="F1495" s="46">
        <v>0</v>
      </c>
      <c r="G1495" s="46">
        <v>0</v>
      </c>
      <c r="H1495" s="46">
        <v>0</v>
      </c>
      <c r="I1495" s="46">
        <v>0</v>
      </c>
      <c r="J1495" s="46">
        <v>1536701.9</v>
      </c>
      <c r="K1495" s="46">
        <v>0</v>
      </c>
      <c r="L1495" s="8">
        <v>0</v>
      </c>
      <c r="M1495" s="46">
        <v>0</v>
      </c>
      <c r="N1495" s="46">
        <v>1682.4</v>
      </c>
      <c r="O1495" s="46">
        <v>7816491.96</v>
      </c>
      <c r="P1495" s="46">
        <v>0</v>
      </c>
      <c r="Q1495" s="46">
        <v>0</v>
      </c>
      <c r="R1495" s="46">
        <v>0</v>
      </c>
      <c r="S1495" s="46">
        <v>0</v>
      </c>
      <c r="T1495" s="46">
        <v>2840.22</v>
      </c>
      <c r="U1495" s="46">
        <v>10974533.34</v>
      </c>
      <c r="V1495" s="46">
        <v>0</v>
      </c>
      <c r="W1495" s="46">
        <v>0</v>
      </c>
    </row>
    <row r="1496" spans="1:23" s="36" customFormat="1" ht="24.75" hidden="1" customHeight="1">
      <c r="A1496" s="16">
        <v>266</v>
      </c>
      <c r="B1496" s="7" t="s">
        <v>764</v>
      </c>
      <c r="C1496" s="40">
        <f t="shared" si="157"/>
        <v>16481922.33</v>
      </c>
      <c r="D1496" s="47">
        <f t="shared" si="158"/>
        <v>337501.63</v>
      </c>
      <c r="E1496" s="46">
        <v>373316.32</v>
      </c>
      <c r="F1496" s="46">
        <v>0</v>
      </c>
      <c r="G1496" s="46">
        <v>0</v>
      </c>
      <c r="H1496" s="46">
        <v>434728.19</v>
      </c>
      <c r="I1496" s="46">
        <v>297134.28000000003</v>
      </c>
      <c r="J1496" s="46">
        <v>1492832.26</v>
      </c>
      <c r="K1496" s="46">
        <v>0</v>
      </c>
      <c r="L1496" s="8">
        <v>0</v>
      </c>
      <c r="M1496" s="46">
        <v>0</v>
      </c>
      <c r="N1496" s="46">
        <v>0</v>
      </c>
      <c r="O1496" s="46">
        <v>0</v>
      </c>
      <c r="P1496" s="46">
        <v>1261.8</v>
      </c>
      <c r="Q1496" s="46">
        <v>2275299.29</v>
      </c>
      <c r="R1496" s="46">
        <v>0</v>
      </c>
      <c r="S1496" s="46">
        <v>0</v>
      </c>
      <c r="T1496" s="46">
        <v>2840.22</v>
      </c>
      <c r="U1496" s="46">
        <v>11271110.359999999</v>
      </c>
      <c r="V1496" s="46">
        <v>0</v>
      </c>
      <c r="W1496" s="46">
        <v>0</v>
      </c>
    </row>
    <row r="1497" spans="1:23" s="36" customFormat="1" ht="24.75" hidden="1" customHeight="1">
      <c r="A1497" s="16">
        <v>267</v>
      </c>
      <c r="B1497" s="7" t="s">
        <v>765</v>
      </c>
      <c r="C1497" s="40">
        <f t="shared" si="157"/>
        <v>22262356.620000001</v>
      </c>
      <c r="D1497" s="47">
        <f t="shared" si="158"/>
        <v>458413.28</v>
      </c>
      <c r="E1497" s="46">
        <v>382761.83</v>
      </c>
      <c r="F1497" s="46">
        <v>0</v>
      </c>
      <c r="G1497" s="46">
        <v>5560248.46</v>
      </c>
      <c r="H1497" s="46">
        <v>0</v>
      </c>
      <c r="I1497" s="46">
        <v>0</v>
      </c>
      <c r="J1497" s="46">
        <v>2461128.2200000002</v>
      </c>
      <c r="K1497" s="46">
        <v>0</v>
      </c>
      <c r="L1497" s="8">
        <v>0</v>
      </c>
      <c r="M1497" s="46">
        <v>0</v>
      </c>
      <c r="N1497" s="46">
        <v>0</v>
      </c>
      <c r="O1497" s="46">
        <v>0</v>
      </c>
      <c r="P1497" s="46">
        <v>0</v>
      </c>
      <c r="Q1497" s="46">
        <v>0</v>
      </c>
      <c r="R1497" s="46">
        <v>0</v>
      </c>
      <c r="S1497" s="46">
        <v>0</v>
      </c>
      <c r="T1497" s="46">
        <v>3133.33</v>
      </c>
      <c r="U1497" s="46">
        <v>13399804.83</v>
      </c>
      <c r="V1497" s="46">
        <v>0</v>
      </c>
      <c r="W1497" s="46">
        <v>0</v>
      </c>
    </row>
    <row r="1498" spans="1:23" s="36" customFormat="1" ht="24.75" hidden="1" customHeight="1">
      <c r="A1498" s="16">
        <v>268</v>
      </c>
      <c r="B1498" s="7" t="s">
        <v>766</v>
      </c>
      <c r="C1498" s="40">
        <f t="shared" si="157"/>
        <v>14866602.74</v>
      </c>
      <c r="D1498" s="47">
        <f t="shared" si="158"/>
        <v>304954.38</v>
      </c>
      <c r="E1498" s="46">
        <v>311443.92</v>
      </c>
      <c r="F1498" s="46">
        <v>0</v>
      </c>
      <c r="G1498" s="46">
        <v>0</v>
      </c>
      <c r="H1498" s="46">
        <v>236704.12</v>
      </c>
      <c r="I1498" s="46">
        <v>179136.34</v>
      </c>
      <c r="J1498" s="46">
        <v>0</v>
      </c>
      <c r="K1498" s="46">
        <v>0</v>
      </c>
      <c r="L1498" s="8">
        <v>0</v>
      </c>
      <c r="M1498" s="46">
        <v>0</v>
      </c>
      <c r="N1498" s="46">
        <v>923.3</v>
      </c>
      <c r="O1498" s="46">
        <v>4136108.3</v>
      </c>
      <c r="P1498" s="46">
        <v>768.7</v>
      </c>
      <c r="Q1498" s="46">
        <v>1422640.33</v>
      </c>
      <c r="R1498" s="46">
        <v>0</v>
      </c>
      <c r="S1498" s="46">
        <v>0</v>
      </c>
      <c r="T1498" s="46">
        <v>1832.92</v>
      </c>
      <c r="U1498" s="46">
        <v>8275615.3499999996</v>
      </c>
      <c r="V1498" s="46">
        <v>0</v>
      </c>
      <c r="W1498" s="46">
        <v>0</v>
      </c>
    </row>
    <row r="1499" spans="1:23" s="36" customFormat="1" ht="24.75" hidden="1" customHeight="1">
      <c r="A1499" s="16">
        <v>269</v>
      </c>
      <c r="B1499" s="7" t="s">
        <v>767</v>
      </c>
      <c r="C1499" s="40">
        <f t="shared" si="157"/>
        <v>27743722.91</v>
      </c>
      <c r="D1499" s="47">
        <f t="shared" si="158"/>
        <v>569333.94999999995</v>
      </c>
      <c r="E1499" s="46">
        <v>569998.97</v>
      </c>
      <c r="F1499" s="46">
        <v>0</v>
      </c>
      <c r="G1499" s="46">
        <v>5321161.97</v>
      </c>
      <c r="H1499" s="46">
        <v>905999.02</v>
      </c>
      <c r="I1499" s="46">
        <v>562441.42000000004</v>
      </c>
      <c r="J1499" s="46">
        <v>1932805.71</v>
      </c>
      <c r="K1499" s="46">
        <v>0</v>
      </c>
      <c r="L1499" s="8">
        <v>0</v>
      </c>
      <c r="M1499" s="46">
        <v>0</v>
      </c>
      <c r="N1499" s="46">
        <v>0</v>
      </c>
      <c r="O1499" s="46">
        <v>0</v>
      </c>
      <c r="P1499" s="46">
        <v>0</v>
      </c>
      <c r="Q1499" s="46">
        <v>0</v>
      </c>
      <c r="R1499" s="46">
        <v>0</v>
      </c>
      <c r="S1499" s="46">
        <v>0</v>
      </c>
      <c r="T1499" s="46">
        <v>3252</v>
      </c>
      <c r="U1499" s="46">
        <v>17881981.870000001</v>
      </c>
      <c r="V1499" s="46">
        <v>0</v>
      </c>
      <c r="W1499" s="46">
        <v>0</v>
      </c>
    </row>
    <row r="1500" spans="1:23" s="36" customFormat="1" ht="24.75" hidden="1" customHeight="1">
      <c r="A1500" s="16">
        <v>270</v>
      </c>
      <c r="B1500" s="7" t="s">
        <v>125</v>
      </c>
      <c r="C1500" s="40">
        <f t="shared" si="157"/>
        <v>1472122.08</v>
      </c>
      <c r="D1500" s="47">
        <f t="shared" si="158"/>
        <v>30843.360000000001</v>
      </c>
      <c r="E1500" s="46">
        <v>0</v>
      </c>
      <c r="F1500" s="46">
        <v>0</v>
      </c>
      <c r="G1500" s="46">
        <v>1441278.72</v>
      </c>
      <c r="H1500" s="46">
        <v>0</v>
      </c>
      <c r="I1500" s="46">
        <v>0</v>
      </c>
      <c r="J1500" s="46">
        <v>0</v>
      </c>
      <c r="K1500" s="46">
        <v>0</v>
      </c>
      <c r="L1500" s="8">
        <v>0</v>
      </c>
      <c r="M1500" s="46">
        <v>0</v>
      </c>
      <c r="N1500" s="46">
        <v>0</v>
      </c>
      <c r="O1500" s="46">
        <v>0</v>
      </c>
      <c r="P1500" s="46">
        <v>0</v>
      </c>
      <c r="Q1500" s="46">
        <v>0</v>
      </c>
      <c r="R1500" s="46">
        <v>0</v>
      </c>
      <c r="S1500" s="46">
        <v>0</v>
      </c>
      <c r="T1500" s="46">
        <v>0</v>
      </c>
      <c r="U1500" s="46">
        <v>0</v>
      </c>
      <c r="V1500" s="46">
        <v>0</v>
      </c>
      <c r="W1500" s="46">
        <v>0</v>
      </c>
    </row>
    <row r="1501" spans="1:23" s="36" customFormat="1" ht="24.75" hidden="1" customHeight="1">
      <c r="A1501" s="16">
        <v>271</v>
      </c>
      <c r="B1501" s="7" t="s">
        <v>123</v>
      </c>
      <c r="C1501" s="40">
        <f t="shared" si="157"/>
        <v>1972732.85</v>
      </c>
      <c r="D1501" s="47">
        <f t="shared" si="158"/>
        <v>39403.1</v>
      </c>
      <c r="E1501" s="46">
        <f>ROUND((F1501+G1501+H1501+I1501+J1501+K1501+M1501+O1501+Q1501+S1501+U1501+W1501)*0.05,2)</f>
        <v>92063.32</v>
      </c>
      <c r="F1501" s="46">
        <v>0</v>
      </c>
      <c r="G1501" s="46">
        <v>1841266.43</v>
      </c>
      <c r="H1501" s="46">
        <v>0</v>
      </c>
      <c r="I1501" s="46">
        <v>0</v>
      </c>
      <c r="J1501" s="46">
        <v>0</v>
      </c>
      <c r="K1501" s="46">
        <v>0</v>
      </c>
      <c r="L1501" s="8">
        <v>0</v>
      </c>
      <c r="M1501" s="46">
        <v>0</v>
      </c>
      <c r="N1501" s="46">
        <v>0</v>
      </c>
      <c r="O1501" s="46">
        <v>0</v>
      </c>
      <c r="P1501" s="46">
        <v>0</v>
      </c>
      <c r="Q1501" s="46">
        <v>0</v>
      </c>
      <c r="R1501" s="46">
        <v>0</v>
      </c>
      <c r="S1501" s="46">
        <v>0</v>
      </c>
      <c r="T1501" s="46">
        <v>0</v>
      </c>
      <c r="U1501" s="46">
        <v>0</v>
      </c>
      <c r="V1501" s="46">
        <v>0</v>
      </c>
      <c r="W1501" s="46">
        <v>0</v>
      </c>
    </row>
    <row r="1502" spans="1:23" s="36" customFormat="1" ht="24.75" hidden="1" customHeight="1">
      <c r="A1502" s="16">
        <v>272</v>
      </c>
      <c r="B1502" s="7" t="s">
        <v>768</v>
      </c>
      <c r="C1502" s="40">
        <f t="shared" ref="C1502:C1521" si="159">ROUND(SUM(D1502+E1502+F1502+G1502+H1502+I1502+J1502+K1502+M1502+O1502+Q1502+S1502+U1502+W1502),2)</f>
        <v>12623029.800000001</v>
      </c>
      <c r="D1502" s="47">
        <f t="shared" si="158"/>
        <v>253762.09</v>
      </c>
      <c r="E1502" s="46">
        <v>511226.03</v>
      </c>
      <c r="F1502" s="46">
        <v>0</v>
      </c>
      <c r="G1502" s="46">
        <v>0</v>
      </c>
      <c r="H1502" s="46">
        <v>0</v>
      </c>
      <c r="I1502" s="46">
        <v>0</v>
      </c>
      <c r="J1502" s="46">
        <v>0</v>
      </c>
      <c r="K1502" s="46">
        <v>0</v>
      </c>
      <c r="L1502" s="8">
        <v>0</v>
      </c>
      <c r="M1502" s="46">
        <v>0</v>
      </c>
      <c r="N1502" s="46">
        <v>1150.3</v>
      </c>
      <c r="O1502" s="46">
        <v>5170969.9400000004</v>
      </c>
      <c r="P1502" s="46">
        <v>0</v>
      </c>
      <c r="Q1502" s="46">
        <v>0</v>
      </c>
      <c r="R1502" s="46">
        <v>0</v>
      </c>
      <c r="S1502" s="46">
        <v>0</v>
      </c>
      <c r="T1502" s="46">
        <v>1833.04</v>
      </c>
      <c r="U1502" s="46">
        <v>6687071.7400000002</v>
      </c>
      <c r="V1502" s="46">
        <v>0</v>
      </c>
      <c r="W1502" s="46">
        <v>0</v>
      </c>
    </row>
    <row r="1503" spans="1:23" s="30" customFormat="1" ht="24.75" hidden="1" customHeight="1">
      <c r="A1503" s="16">
        <v>273</v>
      </c>
      <c r="B1503" s="7" t="s">
        <v>739</v>
      </c>
      <c r="C1503" s="40">
        <f t="shared" si="159"/>
        <v>10116113.25</v>
      </c>
      <c r="D1503" s="47">
        <f t="shared" si="158"/>
        <v>211949.11</v>
      </c>
      <c r="E1503" s="46">
        <v>0</v>
      </c>
      <c r="F1503" s="46">
        <v>0</v>
      </c>
      <c r="G1503" s="46">
        <v>0</v>
      </c>
      <c r="H1503" s="46">
        <v>0</v>
      </c>
      <c r="I1503" s="46">
        <v>0</v>
      </c>
      <c r="J1503" s="46">
        <v>0</v>
      </c>
      <c r="K1503" s="46">
        <v>0</v>
      </c>
      <c r="L1503" s="8">
        <v>0</v>
      </c>
      <c r="M1503" s="46">
        <v>0</v>
      </c>
      <c r="N1503" s="46">
        <v>923.3</v>
      </c>
      <c r="O1503" s="46">
        <v>5646106.21</v>
      </c>
      <c r="P1503" s="46">
        <v>0</v>
      </c>
      <c r="Q1503" s="46">
        <v>0</v>
      </c>
      <c r="R1503" s="46">
        <v>2081</v>
      </c>
      <c r="S1503" s="46">
        <v>4258057.93</v>
      </c>
      <c r="T1503" s="46">
        <v>0</v>
      </c>
      <c r="U1503" s="46">
        <v>0</v>
      </c>
      <c r="V1503" s="46">
        <v>0</v>
      </c>
      <c r="W1503" s="46">
        <v>0</v>
      </c>
    </row>
    <row r="1504" spans="1:23" s="30" customFormat="1" ht="24.75" hidden="1" customHeight="1">
      <c r="A1504" s="16">
        <v>274</v>
      </c>
      <c r="B1504" s="7" t="s">
        <v>722</v>
      </c>
      <c r="C1504" s="40">
        <f t="shared" si="159"/>
        <v>728201.34</v>
      </c>
      <c r="D1504" s="47">
        <v>6956.41</v>
      </c>
      <c r="E1504" s="46">
        <v>0</v>
      </c>
      <c r="F1504" s="46">
        <v>0</v>
      </c>
      <c r="G1504" s="46">
        <v>0</v>
      </c>
      <c r="H1504" s="46">
        <v>0</v>
      </c>
      <c r="I1504" s="46">
        <v>0</v>
      </c>
      <c r="J1504" s="46">
        <v>0</v>
      </c>
      <c r="K1504" s="46">
        <v>0</v>
      </c>
      <c r="L1504" s="8">
        <v>0</v>
      </c>
      <c r="M1504" s="46">
        <v>0</v>
      </c>
      <c r="N1504" s="46">
        <v>0</v>
      </c>
      <c r="O1504" s="46">
        <v>0</v>
      </c>
      <c r="P1504" s="46">
        <v>0</v>
      </c>
      <c r="Q1504" s="46">
        <v>0</v>
      </c>
      <c r="R1504" s="46">
        <v>550</v>
      </c>
      <c r="S1504" s="46">
        <v>721244.93</v>
      </c>
      <c r="T1504" s="46">
        <v>0</v>
      </c>
      <c r="U1504" s="46">
        <v>0</v>
      </c>
      <c r="V1504" s="46">
        <v>0</v>
      </c>
      <c r="W1504" s="46">
        <v>0</v>
      </c>
    </row>
    <row r="1505" spans="1:23" s="36" customFormat="1" ht="24.75" hidden="1" customHeight="1">
      <c r="A1505" s="16">
        <v>275</v>
      </c>
      <c r="B1505" s="7" t="s">
        <v>769</v>
      </c>
      <c r="C1505" s="40">
        <f t="shared" si="159"/>
        <v>9608137.6500000004</v>
      </c>
      <c r="D1505" s="47">
        <f t="shared" si="158"/>
        <v>197083.75</v>
      </c>
      <c r="E1505" s="46">
        <v>201532.92</v>
      </c>
      <c r="F1505" s="46">
        <v>0</v>
      </c>
      <c r="G1505" s="46">
        <v>0</v>
      </c>
      <c r="H1505" s="46">
        <v>0</v>
      </c>
      <c r="I1505" s="46">
        <v>0</v>
      </c>
      <c r="J1505" s="46">
        <v>0</v>
      </c>
      <c r="K1505" s="46">
        <v>0</v>
      </c>
      <c r="L1505" s="8">
        <v>0</v>
      </c>
      <c r="M1505" s="46">
        <v>0</v>
      </c>
      <c r="N1505" s="46">
        <v>0</v>
      </c>
      <c r="O1505" s="46">
        <v>0</v>
      </c>
      <c r="P1505" s="46">
        <v>0</v>
      </c>
      <c r="Q1505" s="46">
        <v>0</v>
      </c>
      <c r="R1505" s="46">
        <v>0</v>
      </c>
      <c r="S1505" s="46">
        <v>0</v>
      </c>
      <c r="T1505" s="46">
        <v>1901.33</v>
      </c>
      <c r="U1505" s="46">
        <v>9209520.9800000004</v>
      </c>
      <c r="V1505" s="46">
        <v>0</v>
      </c>
      <c r="W1505" s="46">
        <v>0</v>
      </c>
    </row>
    <row r="1506" spans="1:23" s="36" customFormat="1" ht="24.75" hidden="1" customHeight="1">
      <c r="A1506" s="16">
        <v>276</v>
      </c>
      <c r="B1506" s="7" t="s">
        <v>770</v>
      </c>
      <c r="C1506" s="40">
        <f t="shared" si="159"/>
        <v>12525581.4</v>
      </c>
      <c r="D1506" s="47">
        <f t="shared" si="158"/>
        <v>253174.04</v>
      </c>
      <c r="E1506" s="46">
        <v>441844.53</v>
      </c>
      <c r="F1506" s="46">
        <v>0</v>
      </c>
      <c r="G1506" s="46">
        <v>0</v>
      </c>
      <c r="H1506" s="46">
        <v>378778.15</v>
      </c>
      <c r="I1506" s="46">
        <v>272775.90000000002</v>
      </c>
      <c r="J1506" s="46">
        <v>1319982.83</v>
      </c>
      <c r="K1506" s="46">
        <v>0</v>
      </c>
      <c r="L1506" s="8">
        <v>0</v>
      </c>
      <c r="M1506" s="46">
        <v>0</v>
      </c>
      <c r="N1506" s="46">
        <v>0</v>
      </c>
      <c r="O1506" s="46">
        <v>0</v>
      </c>
      <c r="P1506" s="46">
        <v>0</v>
      </c>
      <c r="Q1506" s="46">
        <v>0</v>
      </c>
      <c r="R1506" s="46">
        <v>0</v>
      </c>
      <c r="S1506" s="46">
        <v>0</v>
      </c>
      <c r="T1506" s="46">
        <v>1840.41</v>
      </c>
      <c r="U1506" s="46">
        <v>9859025.9499999993</v>
      </c>
      <c r="V1506" s="46">
        <v>0</v>
      </c>
      <c r="W1506" s="46">
        <v>0</v>
      </c>
    </row>
    <row r="1507" spans="1:23" s="36" customFormat="1" ht="24.75" hidden="1" customHeight="1">
      <c r="A1507" s="16">
        <v>277</v>
      </c>
      <c r="B1507" s="7" t="s">
        <v>771</v>
      </c>
      <c r="C1507" s="40">
        <f t="shared" si="159"/>
        <v>18509325.07</v>
      </c>
      <c r="D1507" s="47">
        <f t="shared" si="158"/>
        <v>377223.57</v>
      </c>
      <c r="E1507" s="46">
        <v>504832.03</v>
      </c>
      <c r="F1507" s="46">
        <v>0</v>
      </c>
      <c r="G1507" s="46">
        <v>4489514.2</v>
      </c>
      <c r="H1507" s="46">
        <v>0</v>
      </c>
      <c r="I1507" s="46">
        <v>0</v>
      </c>
      <c r="J1507" s="46">
        <v>1635374.62</v>
      </c>
      <c r="K1507" s="46">
        <v>0</v>
      </c>
      <c r="L1507" s="8">
        <v>0</v>
      </c>
      <c r="M1507" s="46">
        <v>0</v>
      </c>
      <c r="N1507" s="46">
        <v>0</v>
      </c>
      <c r="O1507" s="46">
        <v>0</v>
      </c>
      <c r="P1507" s="46">
        <v>0</v>
      </c>
      <c r="Q1507" s="46">
        <v>0</v>
      </c>
      <c r="R1507" s="46">
        <v>0</v>
      </c>
      <c r="S1507" s="46">
        <v>0</v>
      </c>
      <c r="T1507" s="46">
        <v>2757.59</v>
      </c>
      <c r="U1507" s="46">
        <v>11502380.65</v>
      </c>
      <c r="V1507" s="46">
        <v>0</v>
      </c>
      <c r="W1507" s="46">
        <v>0</v>
      </c>
    </row>
    <row r="1508" spans="1:23" s="36" customFormat="1" ht="24.75" hidden="1" customHeight="1">
      <c r="A1508" s="16">
        <v>278</v>
      </c>
      <c r="B1508" s="7" t="s">
        <v>772</v>
      </c>
      <c r="C1508" s="40">
        <f t="shared" si="159"/>
        <v>19015484.530000001</v>
      </c>
      <c r="D1508" s="47">
        <f t="shared" si="158"/>
        <v>388129.11</v>
      </c>
      <c r="E1508" s="46">
        <v>490480.95</v>
      </c>
      <c r="F1508" s="46">
        <v>0</v>
      </c>
      <c r="G1508" s="46">
        <v>3892413.85</v>
      </c>
      <c r="H1508" s="46">
        <v>0</v>
      </c>
      <c r="I1508" s="46">
        <v>0</v>
      </c>
      <c r="J1508" s="46">
        <v>1112216.23</v>
      </c>
      <c r="K1508" s="46">
        <v>0</v>
      </c>
      <c r="L1508" s="8">
        <v>0</v>
      </c>
      <c r="M1508" s="46">
        <v>0</v>
      </c>
      <c r="N1508" s="46">
        <v>923.3</v>
      </c>
      <c r="O1508" s="46">
        <v>4347026.29</v>
      </c>
      <c r="P1508" s="46">
        <v>0</v>
      </c>
      <c r="Q1508" s="46">
        <v>0</v>
      </c>
      <c r="R1508" s="46">
        <v>0</v>
      </c>
      <c r="S1508" s="46">
        <v>0</v>
      </c>
      <c r="T1508" s="46">
        <v>1832.92</v>
      </c>
      <c r="U1508" s="46">
        <v>8785218.0999999996</v>
      </c>
      <c r="V1508" s="46">
        <v>0</v>
      </c>
      <c r="W1508" s="46">
        <v>0</v>
      </c>
    </row>
    <row r="1509" spans="1:23" s="36" customFormat="1" ht="24.75" hidden="1" customHeight="1">
      <c r="A1509" s="16">
        <v>279</v>
      </c>
      <c r="B1509" s="7" t="s">
        <v>70</v>
      </c>
      <c r="C1509" s="40">
        <f t="shared" si="159"/>
        <v>9539648.5999999996</v>
      </c>
      <c r="D1509" s="47">
        <f t="shared" si="158"/>
        <v>193653.12</v>
      </c>
      <c r="E1509" s="46">
        <v>296784.27</v>
      </c>
      <c r="F1509" s="46">
        <v>0</v>
      </c>
      <c r="G1509" s="46">
        <v>0</v>
      </c>
      <c r="H1509" s="46">
        <v>403459.35</v>
      </c>
      <c r="I1509" s="46">
        <v>241291.91</v>
      </c>
      <c r="J1509" s="46">
        <v>1044465.89</v>
      </c>
      <c r="K1509" s="46">
        <v>0</v>
      </c>
      <c r="L1509" s="8">
        <v>0</v>
      </c>
      <c r="M1509" s="46">
        <v>0</v>
      </c>
      <c r="N1509" s="46">
        <v>0</v>
      </c>
      <c r="O1509" s="46">
        <v>0</v>
      </c>
      <c r="P1509" s="46">
        <v>0</v>
      </c>
      <c r="Q1509" s="46">
        <v>0</v>
      </c>
      <c r="R1509" s="46">
        <v>0</v>
      </c>
      <c r="S1509" s="46">
        <v>0</v>
      </c>
      <c r="T1509" s="46">
        <v>1832.92</v>
      </c>
      <c r="U1509" s="46">
        <v>7359994.0599999996</v>
      </c>
      <c r="V1509" s="46">
        <v>0</v>
      </c>
      <c r="W1509" s="46">
        <v>0</v>
      </c>
    </row>
    <row r="1510" spans="1:23" s="36" customFormat="1" ht="24.75" hidden="1" customHeight="1">
      <c r="A1510" s="16">
        <v>280</v>
      </c>
      <c r="B1510" s="129" t="s">
        <v>773</v>
      </c>
      <c r="C1510" s="40">
        <f t="shared" si="159"/>
        <v>17609615.460000001</v>
      </c>
      <c r="D1510" s="47">
        <f t="shared" si="158"/>
        <v>362221.78</v>
      </c>
      <c r="E1510" s="46">
        <v>321142.13</v>
      </c>
      <c r="F1510" s="46">
        <v>1366745</v>
      </c>
      <c r="G1510" s="46">
        <f>2513380.13+3461508</f>
        <v>5974888.1299999999</v>
      </c>
      <c r="H1510" s="46">
        <v>3835732</v>
      </c>
      <c r="I1510" s="46">
        <v>608329</v>
      </c>
      <c r="J1510" s="46">
        <v>1028502.83</v>
      </c>
      <c r="K1510" s="46">
        <v>0</v>
      </c>
      <c r="L1510" s="8">
        <v>0</v>
      </c>
      <c r="M1510" s="46">
        <v>0</v>
      </c>
      <c r="N1510" s="46">
        <v>0</v>
      </c>
      <c r="O1510" s="46">
        <v>0</v>
      </c>
      <c r="P1510" s="46">
        <v>0</v>
      </c>
      <c r="Q1510" s="46">
        <v>0</v>
      </c>
      <c r="R1510" s="46">
        <v>1833.04</v>
      </c>
      <c r="S1510" s="46">
        <v>4112054.59</v>
      </c>
      <c r="T1510" s="46">
        <v>0</v>
      </c>
      <c r="U1510" s="46">
        <v>0</v>
      </c>
      <c r="V1510" s="46">
        <v>0</v>
      </c>
      <c r="W1510" s="46">
        <v>0</v>
      </c>
    </row>
    <row r="1511" spans="1:23" s="36" customFormat="1" ht="24.75" hidden="1" customHeight="1">
      <c r="A1511" s="16">
        <v>281</v>
      </c>
      <c r="B1511" s="7" t="s">
        <v>797</v>
      </c>
      <c r="C1511" s="40">
        <f t="shared" si="159"/>
        <v>4325008.82</v>
      </c>
      <c r="D1511" s="47">
        <f t="shared" si="158"/>
        <v>89611.59</v>
      </c>
      <c r="E1511" s="46">
        <v>47939.86</v>
      </c>
      <c r="F1511" s="46">
        <v>0</v>
      </c>
      <c r="G1511" s="46">
        <v>0</v>
      </c>
      <c r="H1511" s="46">
        <v>0</v>
      </c>
      <c r="I1511" s="46">
        <v>0</v>
      </c>
      <c r="J1511" s="46">
        <v>0</v>
      </c>
      <c r="K1511" s="46">
        <v>0</v>
      </c>
      <c r="L1511" s="8">
        <v>2</v>
      </c>
      <c r="M1511" s="46">
        <v>4187457.37</v>
      </c>
      <c r="N1511" s="46">
        <v>0</v>
      </c>
      <c r="O1511" s="46">
        <v>0</v>
      </c>
      <c r="P1511" s="46">
        <v>0</v>
      </c>
      <c r="Q1511" s="46">
        <v>0</v>
      </c>
      <c r="R1511" s="46">
        <v>0</v>
      </c>
      <c r="S1511" s="46">
        <v>0</v>
      </c>
      <c r="T1511" s="46">
        <v>0</v>
      </c>
      <c r="U1511" s="46">
        <v>0</v>
      </c>
      <c r="V1511" s="46">
        <v>0</v>
      </c>
      <c r="W1511" s="46">
        <v>0</v>
      </c>
    </row>
    <row r="1512" spans="1:23" s="36" customFormat="1" ht="24.75" hidden="1" customHeight="1">
      <c r="A1512" s="16">
        <v>282</v>
      </c>
      <c r="B1512" s="7" t="s">
        <v>798</v>
      </c>
      <c r="C1512" s="40">
        <f t="shared" si="159"/>
        <v>4324938.49</v>
      </c>
      <c r="D1512" s="47">
        <f t="shared" si="158"/>
        <v>89611.520000000004</v>
      </c>
      <c r="E1512" s="46">
        <v>47872.6</v>
      </c>
      <c r="F1512" s="46">
        <v>0</v>
      </c>
      <c r="G1512" s="46">
        <v>0</v>
      </c>
      <c r="H1512" s="46">
        <v>0</v>
      </c>
      <c r="I1512" s="46">
        <v>0</v>
      </c>
      <c r="J1512" s="46">
        <v>0</v>
      </c>
      <c r="K1512" s="46">
        <v>0</v>
      </c>
      <c r="L1512" s="8">
        <v>2</v>
      </c>
      <c r="M1512" s="46">
        <v>4187454.37</v>
      </c>
      <c r="N1512" s="46">
        <v>0</v>
      </c>
      <c r="O1512" s="46">
        <v>0</v>
      </c>
      <c r="P1512" s="46">
        <v>0</v>
      </c>
      <c r="Q1512" s="46">
        <v>0</v>
      </c>
      <c r="R1512" s="46">
        <v>0</v>
      </c>
      <c r="S1512" s="46">
        <v>0</v>
      </c>
      <c r="T1512" s="46">
        <v>0</v>
      </c>
      <c r="U1512" s="46">
        <v>0</v>
      </c>
      <c r="V1512" s="46">
        <v>0</v>
      </c>
      <c r="W1512" s="46">
        <v>0</v>
      </c>
    </row>
    <row r="1513" spans="1:23" s="36" customFormat="1" ht="24.75" hidden="1" customHeight="1">
      <c r="A1513" s="16">
        <v>283</v>
      </c>
      <c r="B1513" s="7" t="s">
        <v>799</v>
      </c>
      <c r="C1513" s="40">
        <f t="shared" si="159"/>
        <v>4324956.9000000004</v>
      </c>
      <c r="D1513" s="47">
        <f t="shared" si="158"/>
        <v>89611.59</v>
      </c>
      <c r="E1513" s="46">
        <v>47887.94</v>
      </c>
      <c r="F1513" s="46">
        <v>0</v>
      </c>
      <c r="G1513" s="46">
        <v>0</v>
      </c>
      <c r="H1513" s="46">
        <v>0</v>
      </c>
      <c r="I1513" s="46">
        <v>0</v>
      </c>
      <c r="J1513" s="46">
        <v>0</v>
      </c>
      <c r="K1513" s="46">
        <v>0</v>
      </c>
      <c r="L1513" s="8">
        <v>2</v>
      </c>
      <c r="M1513" s="46">
        <v>4187457.37</v>
      </c>
      <c r="N1513" s="46">
        <v>0</v>
      </c>
      <c r="O1513" s="46">
        <v>0</v>
      </c>
      <c r="P1513" s="46">
        <v>0</v>
      </c>
      <c r="Q1513" s="46">
        <v>0</v>
      </c>
      <c r="R1513" s="46">
        <v>0</v>
      </c>
      <c r="S1513" s="46">
        <v>0</v>
      </c>
      <c r="T1513" s="46">
        <v>0</v>
      </c>
      <c r="U1513" s="46">
        <v>0</v>
      </c>
      <c r="V1513" s="46">
        <v>0</v>
      </c>
      <c r="W1513" s="46">
        <v>0</v>
      </c>
    </row>
    <row r="1514" spans="1:23" s="36" customFormat="1" ht="24.75" hidden="1" customHeight="1">
      <c r="A1514" s="16">
        <v>284</v>
      </c>
      <c r="B1514" s="7" t="s">
        <v>800</v>
      </c>
      <c r="C1514" s="40">
        <f t="shared" si="159"/>
        <v>4325189.3600000003</v>
      </c>
      <c r="D1514" s="47">
        <f t="shared" si="158"/>
        <v>89611.59</v>
      </c>
      <c r="E1514" s="46">
        <v>48120.4</v>
      </c>
      <c r="F1514" s="46">
        <v>0</v>
      </c>
      <c r="G1514" s="46">
        <v>0</v>
      </c>
      <c r="H1514" s="46">
        <v>0</v>
      </c>
      <c r="I1514" s="46">
        <v>0</v>
      </c>
      <c r="J1514" s="46">
        <v>0</v>
      </c>
      <c r="K1514" s="46">
        <v>0</v>
      </c>
      <c r="L1514" s="8">
        <v>2</v>
      </c>
      <c r="M1514" s="46">
        <v>4187457.37</v>
      </c>
      <c r="N1514" s="46">
        <v>0</v>
      </c>
      <c r="O1514" s="46">
        <v>0</v>
      </c>
      <c r="P1514" s="46">
        <v>0</v>
      </c>
      <c r="Q1514" s="46">
        <v>0</v>
      </c>
      <c r="R1514" s="46">
        <v>0</v>
      </c>
      <c r="S1514" s="46">
        <v>0</v>
      </c>
      <c r="T1514" s="46">
        <v>0</v>
      </c>
      <c r="U1514" s="46">
        <v>0</v>
      </c>
      <c r="V1514" s="46">
        <v>0</v>
      </c>
      <c r="W1514" s="46">
        <v>0</v>
      </c>
    </row>
    <row r="1515" spans="1:23" s="30" customFormat="1" ht="24.75" hidden="1" customHeight="1">
      <c r="A1515" s="16">
        <v>285</v>
      </c>
      <c r="B1515" s="7" t="s">
        <v>723</v>
      </c>
      <c r="C1515" s="40">
        <f t="shared" si="159"/>
        <v>10640415.880000001</v>
      </c>
      <c r="D1515" s="47">
        <v>101646.43</v>
      </c>
      <c r="E1515" s="46">
        <v>0</v>
      </c>
      <c r="F1515" s="46">
        <v>0</v>
      </c>
      <c r="G1515" s="46">
        <v>0</v>
      </c>
      <c r="H1515" s="46">
        <v>0</v>
      </c>
      <c r="I1515" s="46">
        <v>0</v>
      </c>
      <c r="J1515" s="46">
        <v>1128868.97</v>
      </c>
      <c r="K1515" s="46">
        <v>0</v>
      </c>
      <c r="L1515" s="8">
        <v>0</v>
      </c>
      <c r="M1515" s="46">
        <v>0</v>
      </c>
      <c r="N1515" s="46">
        <v>0</v>
      </c>
      <c r="O1515" s="46">
        <v>0</v>
      </c>
      <c r="P1515" s="46">
        <v>0</v>
      </c>
      <c r="Q1515" s="46">
        <v>0</v>
      </c>
      <c r="R1515" s="46">
        <v>0</v>
      </c>
      <c r="S1515" s="46">
        <v>0</v>
      </c>
      <c r="T1515" s="46">
        <v>2419.2600000000002</v>
      </c>
      <c r="U1515" s="46">
        <v>9409900.4800000004</v>
      </c>
      <c r="V1515" s="46">
        <v>0</v>
      </c>
      <c r="W1515" s="46">
        <v>0</v>
      </c>
    </row>
    <row r="1516" spans="1:23" s="30" customFormat="1" ht="24.75" hidden="1" customHeight="1">
      <c r="A1516" s="16">
        <v>286</v>
      </c>
      <c r="B1516" s="7" t="s">
        <v>724</v>
      </c>
      <c r="C1516" s="40">
        <f t="shared" si="159"/>
        <v>9906397.7300000004</v>
      </c>
      <c r="D1516" s="47">
        <v>94634.46</v>
      </c>
      <c r="E1516" s="46">
        <v>0</v>
      </c>
      <c r="F1516" s="46">
        <v>0</v>
      </c>
      <c r="G1516" s="46">
        <v>0</v>
      </c>
      <c r="H1516" s="46">
        <v>0</v>
      </c>
      <c r="I1516" s="46">
        <v>0</v>
      </c>
      <c r="J1516" s="46">
        <v>1157644.98</v>
      </c>
      <c r="K1516" s="46">
        <v>0</v>
      </c>
      <c r="L1516" s="8">
        <v>0</v>
      </c>
      <c r="M1516" s="46">
        <v>0</v>
      </c>
      <c r="N1516" s="46">
        <v>0</v>
      </c>
      <c r="O1516" s="46">
        <v>0</v>
      </c>
      <c r="P1516" s="46">
        <v>0</v>
      </c>
      <c r="Q1516" s="46">
        <v>0</v>
      </c>
      <c r="R1516" s="46">
        <v>0</v>
      </c>
      <c r="S1516" s="46">
        <v>0</v>
      </c>
      <c r="T1516" s="46">
        <v>2419.2600000000002</v>
      </c>
      <c r="U1516" s="46">
        <v>8654118.2899999991</v>
      </c>
      <c r="V1516" s="46">
        <v>0</v>
      </c>
      <c r="W1516" s="46">
        <v>0</v>
      </c>
    </row>
    <row r="1517" spans="1:23" s="30" customFormat="1" ht="24.75" hidden="1" customHeight="1">
      <c r="A1517" s="16">
        <v>287</v>
      </c>
      <c r="B1517" s="7" t="s">
        <v>725</v>
      </c>
      <c r="C1517" s="40">
        <f t="shared" si="159"/>
        <v>16125123.18</v>
      </c>
      <c r="D1517" s="47">
        <v>154041.09</v>
      </c>
      <c r="E1517" s="46">
        <v>0</v>
      </c>
      <c r="F1517" s="46">
        <v>0</v>
      </c>
      <c r="G1517" s="46">
        <v>0</v>
      </c>
      <c r="H1517" s="46">
        <v>0</v>
      </c>
      <c r="I1517" s="46">
        <v>0</v>
      </c>
      <c r="J1517" s="46">
        <v>0</v>
      </c>
      <c r="K1517" s="46">
        <v>0</v>
      </c>
      <c r="L1517" s="8">
        <v>0</v>
      </c>
      <c r="M1517" s="46">
        <v>0</v>
      </c>
      <c r="N1517" s="46">
        <v>1431.4</v>
      </c>
      <c r="O1517" s="46">
        <v>6192208.5099999998</v>
      </c>
      <c r="P1517" s="46">
        <v>0</v>
      </c>
      <c r="Q1517" s="46">
        <v>0</v>
      </c>
      <c r="R1517" s="46">
        <v>0</v>
      </c>
      <c r="S1517" s="46">
        <v>0</v>
      </c>
      <c r="T1517" s="46">
        <v>2419.2600000000002</v>
      </c>
      <c r="U1517" s="46">
        <v>9778873.5800000001</v>
      </c>
      <c r="V1517" s="46">
        <v>0</v>
      </c>
      <c r="W1517" s="46">
        <v>0</v>
      </c>
    </row>
    <row r="1518" spans="1:23" s="36" customFormat="1" ht="24.75" hidden="1" customHeight="1">
      <c r="A1518" s="16">
        <v>288</v>
      </c>
      <c r="B1518" s="7" t="s">
        <v>774</v>
      </c>
      <c r="C1518" s="40">
        <f t="shared" si="159"/>
        <v>18624978.239999998</v>
      </c>
      <c r="D1518" s="47">
        <f t="shared" si="158"/>
        <v>381249.13</v>
      </c>
      <c r="E1518" s="46">
        <v>428349.3</v>
      </c>
      <c r="F1518" s="46">
        <v>0</v>
      </c>
      <c r="G1518" s="46">
        <v>3284626.54</v>
      </c>
      <c r="H1518" s="46">
        <v>0</v>
      </c>
      <c r="I1518" s="46">
        <v>0</v>
      </c>
      <c r="J1518" s="46">
        <v>1671639.02</v>
      </c>
      <c r="K1518" s="46">
        <v>0</v>
      </c>
      <c r="L1518" s="8">
        <v>0</v>
      </c>
      <c r="M1518" s="46">
        <v>0</v>
      </c>
      <c r="N1518" s="46">
        <v>0</v>
      </c>
      <c r="O1518" s="46">
        <v>0</v>
      </c>
      <c r="P1518" s="46">
        <v>0</v>
      </c>
      <c r="Q1518" s="46">
        <v>0</v>
      </c>
      <c r="R1518" s="46">
        <v>0</v>
      </c>
      <c r="S1518" s="46">
        <v>0</v>
      </c>
      <c r="T1518" s="46">
        <v>3005.48</v>
      </c>
      <c r="U1518" s="46">
        <v>12859114.25</v>
      </c>
      <c r="V1518" s="46">
        <v>0</v>
      </c>
      <c r="W1518" s="46">
        <v>0</v>
      </c>
    </row>
    <row r="1519" spans="1:23" s="36" customFormat="1" ht="24.75" hidden="1" customHeight="1">
      <c r="A1519" s="16">
        <v>289</v>
      </c>
      <c r="B1519" s="7" t="s">
        <v>775</v>
      </c>
      <c r="C1519" s="40">
        <f t="shared" si="159"/>
        <v>19332687.41</v>
      </c>
      <c r="D1519" s="47">
        <f t="shared" si="158"/>
        <v>394529.24</v>
      </c>
      <c r="E1519" s="46">
        <v>502212.18</v>
      </c>
      <c r="F1519" s="46">
        <v>0</v>
      </c>
      <c r="G1519" s="46">
        <v>3336929.94</v>
      </c>
      <c r="H1519" s="46">
        <v>1093533.3600000001</v>
      </c>
      <c r="I1519" s="46">
        <v>0</v>
      </c>
      <c r="J1519" s="46">
        <v>1671639.02</v>
      </c>
      <c r="K1519" s="46">
        <v>0</v>
      </c>
      <c r="L1519" s="8">
        <v>0</v>
      </c>
      <c r="M1519" s="46">
        <v>0</v>
      </c>
      <c r="N1519" s="46">
        <v>0</v>
      </c>
      <c r="O1519" s="46">
        <v>0</v>
      </c>
      <c r="P1519" s="46">
        <v>0</v>
      </c>
      <c r="Q1519" s="46">
        <v>0</v>
      </c>
      <c r="R1519" s="46">
        <v>0</v>
      </c>
      <c r="S1519" s="46">
        <v>0</v>
      </c>
      <c r="T1519" s="46">
        <v>3005.48</v>
      </c>
      <c r="U1519" s="46">
        <v>12333843.67</v>
      </c>
      <c r="V1519" s="46">
        <v>0</v>
      </c>
      <c r="W1519" s="46">
        <v>0</v>
      </c>
    </row>
    <row r="1520" spans="1:23" s="36" customFormat="1" ht="24.75" hidden="1" customHeight="1">
      <c r="A1520" s="16">
        <v>290</v>
      </c>
      <c r="B1520" s="7" t="s">
        <v>776</v>
      </c>
      <c r="C1520" s="40">
        <f t="shared" si="159"/>
        <v>20398999.350000001</v>
      </c>
      <c r="D1520" s="47">
        <f t="shared" si="158"/>
        <v>416884.89</v>
      </c>
      <c r="E1520" s="46">
        <v>501512.12</v>
      </c>
      <c r="F1520" s="46">
        <v>0</v>
      </c>
      <c r="G1520" s="46">
        <v>3279471.32</v>
      </c>
      <c r="H1520" s="46">
        <v>1308299.4099999999</v>
      </c>
      <c r="I1520" s="46">
        <v>0</v>
      </c>
      <c r="J1520" s="46">
        <v>1671639.02</v>
      </c>
      <c r="K1520" s="46">
        <v>0</v>
      </c>
      <c r="L1520" s="8">
        <v>0</v>
      </c>
      <c r="M1520" s="46">
        <v>0</v>
      </c>
      <c r="N1520" s="46">
        <v>0</v>
      </c>
      <c r="O1520" s="46">
        <v>0</v>
      </c>
      <c r="P1520" s="46">
        <v>0</v>
      </c>
      <c r="Q1520" s="46">
        <v>0</v>
      </c>
      <c r="R1520" s="46">
        <v>0</v>
      </c>
      <c r="S1520" s="46">
        <v>0</v>
      </c>
      <c r="T1520" s="46">
        <v>3005.48</v>
      </c>
      <c r="U1520" s="46">
        <v>13221192.59</v>
      </c>
      <c r="V1520" s="46">
        <v>0</v>
      </c>
      <c r="W1520" s="46">
        <v>0</v>
      </c>
    </row>
    <row r="1521" spans="1:23" s="36" customFormat="1" ht="24.75" hidden="1" customHeight="1">
      <c r="A1521" s="149" t="s">
        <v>47</v>
      </c>
      <c r="B1521" s="149"/>
      <c r="C1521" s="44">
        <f t="shared" si="159"/>
        <v>1285025980.4200001</v>
      </c>
      <c r="D1521" s="77">
        <f t="shared" ref="D1521:W1521" si="160">ROUND(SUM(D1406:D1520),2)</f>
        <v>24645777.449999999</v>
      </c>
      <c r="E1521" s="77">
        <f t="shared" si="160"/>
        <v>21830966.879999999</v>
      </c>
      <c r="F1521" s="77">
        <f t="shared" si="160"/>
        <v>17208725.059999999</v>
      </c>
      <c r="G1521" s="77">
        <f t="shared" si="160"/>
        <v>179318728.40000001</v>
      </c>
      <c r="H1521" s="77">
        <f t="shared" si="160"/>
        <v>22276536.199999999</v>
      </c>
      <c r="I1521" s="77">
        <f t="shared" si="160"/>
        <v>7953510.0199999996</v>
      </c>
      <c r="J1521" s="77">
        <f t="shared" si="160"/>
        <v>83965310.510000005</v>
      </c>
      <c r="K1521" s="77">
        <f t="shared" si="160"/>
        <v>0</v>
      </c>
      <c r="L1521" s="77">
        <f t="shared" si="160"/>
        <v>18</v>
      </c>
      <c r="M1521" s="77">
        <f t="shared" si="160"/>
        <v>38557146.630000003</v>
      </c>
      <c r="N1521" s="77">
        <f t="shared" si="160"/>
        <v>44647.1</v>
      </c>
      <c r="O1521" s="77">
        <f t="shared" si="160"/>
        <v>223170853.77000001</v>
      </c>
      <c r="P1521" s="77">
        <f t="shared" si="160"/>
        <v>7245.3</v>
      </c>
      <c r="Q1521" s="77">
        <f t="shared" si="160"/>
        <v>15149753.449999999</v>
      </c>
      <c r="R1521" s="77">
        <f t="shared" si="160"/>
        <v>40849.42</v>
      </c>
      <c r="S1521" s="77">
        <f t="shared" si="160"/>
        <v>84056091.769999996</v>
      </c>
      <c r="T1521" s="77">
        <f t="shared" si="160"/>
        <v>134171.13</v>
      </c>
      <c r="U1521" s="77">
        <f t="shared" si="160"/>
        <v>566290265.21000004</v>
      </c>
      <c r="V1521" s="77">
        <f t="shared" si="160"/>
        <v>1222</v>
      </c>
      <c r="W1521" s="77">
        <f t="shared" si="160"/>
        <v>602315.06999999995</v>
      </c>
    </row>
    <row r="1522" spans="1:23" s="22" customFormat="1" ht="24.75" hidden="1" customHeight="1">
      <c r="A1522" s="138" t="s">
        <v>48</v>
      </c>
      <c r="B1522" s="139"/>
      <c r="C1522" s="140"/>
      <c r="D1522" s="75"/>
      <c r="E1522" s="46"/>
      <c r="F1522" s="46"/>
      <c r="G1522" s="46"/>
      <c r="H1522" s="46"/>
      <c r="I1522" s="46"/>
      <c r="J1522" s="46"/>
      <c r="K1522" s="46"/>
      <c r="L1522" s="45"/>
      <c r="M1522" s="46"/>
      <c r="N1522" s="48"/>
      <c r="O1522" s="46"/>
      <c r="P1522" s="48"/>
      <c r="Q1522" s="46"/>
      <c r="R1522" s="48"/>
      <c r="S1522" s="46"/>
      <c r="T1522" s="46"/>
      <c r="U1522" s="46"/>
      <c r="V1522" s="48"/>
      <c r="W1522" s="46"/>
    </row>
    <row r="1523" spans="1:23" s="27" customFormat="1" ht="24.75" hidden="1" customHeight="1">
      <c r="A1523" s="16">
        <v>291</v>
      </c>
      <c r="B1523" s="7" t="s">
        <v>979</v>
      </c>
      <c r="C1523" s="40">
        <f>ROUND(SUM(D1523+E1523+F1523+G1523+H1523+I1523+J1523+K1523+M1523+O1523+Q1523+S1523+U1523+W1523),2)</f>
        <v>10855487.949999999</v>
      </c>
      <c r="D1523" s="47">
        <f>ROUND((F1523+G1523+H1523+I1523+J1523+K1523+M1523+O1523+Q1523+S1523+U1523+W1523)*0.0214,2)</f>
        <v>222040.66</v>
      </c>
      <c r="E1523" s="46">
        <v>257715.69</v>
      </c>
      <c r="F1523" s="46">
        <v>2360108.4</v>
      </c>
      <c r="G1523" s="46">
        <v>4137487.2</v>
      </c>
      <c r="H1523" s="46">
        <v>0</v>
      </c>
      <c r="I1523" s="46">
        <v>0</v>
      </c>
      <c r="J1523" s="46">
        <v>1951702.8</v>
      </c>
      <c r="K1523" s="46">
        <v>0</v>
      </c>
      <c r="L1523" s="8">
        <v>0</v>
      </c>
      <c r="M1523" s="46">
        <v>0</v>
      </c>
      <c r="N1523" s="46">
        <v>0</v>
      </c>
      <c r="O1523" s="46">
        <v>0</v>
      </c>
      <c r="P1523" s="46">
        <v>1234.5</v>
      </c>
      <c r="Q1523" s="46">
        <v>1926433.2</v>
      </c>
      <c r="R1523" s="46">
        <v>0</v>
      </c>
      <c r="S1523" s="46">
        <v>0</v>
      </c>
      <c r="T1523" s="46">
        <v>0</v>
      </c>
      <c r="U1523" s="46">
        <v>0</v>
      </c>
      <c r="V1523" s="46">
        <v>0</v>
      </c>
      <c r="W1523" s="46">
        <v>0</v>
      </c>
    </row>
    <row r="1524" spans="1:23" s="27" customFormat="1" ht="24.75" hidden="1" customHeight="1">
      <c r="A1524" s="16">
        <v>292</v>
      </c>
      <c r="B1524" s="7" t="s">
        <v>980</v>
      </c>
      <c r="C1524" s="40">
        <f>ROUND(SUM(D1524+E1524+F1524+G1524+H1524+I1524+J1524+K1524+M1524+O1524+Q1524+S1524+U1524+W1524),2)</f>
        <v>24153961.149999999</v>
      </c>
      <c r="D1524" s="47">
        <f>ROUND((F1524+G1524+H1524+I1524+J1524+K1524+M1524+O1524+Q1524+S1524+U1524+W1524)*0.0214,2)</f>
        <v>496606.03</v>
      </c>
      <c r="E1524" s="46">
        <v>451465.92</v>
      </c>
      <c r="F1524" s="46">
        <v>3956192.4</v>
      </c>
      <c r="G1524" s="46">
        <v>7918326</v>
      </c>
      <c r="H1524" s="46">
        <v>2886290.4</v>
      </c>
      <c r="I1524" s="46">
        <v>1514557.2</v>
      </c>
      <c r="J1524" s="46">
        <v>3367624.8</v>
      </c>
      <c r="K1524" s="46">
        <v>0</v>
      </c>
      <c r="L1524" s="8">
        <v>0</v>
      </c>
      <c r="M1524" s="46">
        <v>0</v>
      </c>
      <c r="N1524" s="46">
        <v>0</v>
      </c>
      <c r="O1524" s="46">
        <v>0</v>
      </c>
      <c r="P1524" s="46">
        <v>2134.6999999999998</v>
      </c>
      <c r="Q1524" s="46">
        <v>3562898.4</v>
      </c>
      <c r="R1524" s="46">
        <v>0</v>
      </c>
      <c r="S1524" s="46">
        <v>0</v>
      </c>
      <c r="T1524" s="46">
        <v>0</v>
      </c>
      <c r="U1524" s="46">
        <v>0</v>
      </c>
      <c r="V1524" s="46">
        <v>0</v>
      </c>
      <c r="W1524" s="46">
        <v>0</v>
      </c>
    </row>
    <row r="1525" spans="1:23" s="27" customFormat="1" ht="24.75" hidden="1" customHeight="1">
      <c r="A1525" s="16">
        <v>293</v>
      </c>
      <c r="B1525" s="7" t="s">
        <v>981</v>
      </c>
      <c r="C1525" s="40">
        <f>ROUND(SUM(D1525+E1525+F1525+G1525+H1525+I1525+J1525+K1525+M1525+O1525+Q1525+S1525+U1525+W1525),2)</f>
        <v>13996323.35</v>
      </c>
      <c r="D1525" s="47">
        <f>ROUND((F1525+G1525+H1525+I1525+J1525+K1525+M1525+O1525+Q1525+S1525+U1525+W1525)*0.0214,2)</f>
        <v>286487.88</v>
      </c>
      <c r="E1525" s="46">
        <v>322551.46999999997</v>
      </c>
      <c r="F1525" s="46">
        <v>2252042.4</v>
      </c>
      <c r="G1525" s="46">
        <v>3962631.6</v>
      </c>
      <c r="H1525" s="46">
        <v>1806106.8</v>
      </c>
      <c r="I1525" s="46">
        <v>948867.6</v>
      </c>
      <c r="J1525" s="46">
        <v>2161556.4</v>
      </c>
      <c r="K1525" s="46">
        <v>0</v>
      </c>
      <c r="L1525" s="8">
        <v>0</v>
      </c>
      <c r="M1525" s="46">
        <v>0</v>
      </c>
      <c r="N1525" s="46">
        <v>0</v>
      </c>
      <c r="O1525" s="46">
        <v>0</v>
      </c>
      <c r="P1525" s="46">
        <v>1243.0999999999999</v>
      </c>
      <c r="Q1525" s="46">
        <v>2256079.2000000002</v>
      </c>
      <c r="R1525" s="46">
        <v>0</v>
      </c>
      <c r="S1525" s="46">
        <v>0</v>
      </c>
      <c r="T1525" s="46">
        <v>0</v>
      </c>
      <c r="U1525" s="46">
        <v>0</v>
      </c>
      <c r="V1525" s="46">
        <v>0</v>
      </c>
      <c r="W1525" s="46">
        <v>0</v>
      </c>
    </row>
    <row r="1526" spans="1:23" s="17" customFormat="1" ht="24.75" hidden="1" customHeight="1">
      <c r="A1526" s="141" t="s">
        <v>49</v>
      </c>
      <c r="B1526" s="142"/>
      <c r="C1526" s="44">
        <f>ROUND(SUM(D1526+E1526+F1526+G1526+H1526+I1526+J1526+K1526+M1526+O1526+Q1526+S1526+U1526+W1526),2)</f>
        <v>49005772.450000003</v>
      </c>
      <c r="D1526" s="77">
        <f t="shared" ref="D1526:W1526" si="161">ROUND(SUM(D1523:D1525),2)</f>
        <v>1005134.57</v>
      </c>
      <c r="E1526" s="77">
        <f t="shared" si="161"/>
        <v>1031733.08</v>
      </c>
      <c r="F1526" s="77">
        <f t="shared" si="161"/>
        <v>8568343.1999999993</v>
      </c>
      <c r="G1526" s="77">
        <f t="shared" si="161"/>
        <v>16018444.800000001</v>
      </c>
      <c r="H1526" s="77">
        <f t="shared" si="161"/>
        <v>4692397.2</v>
      </c>
      <c r="I1526" s="77">
        <f t="shared" si="161"/>
        <v>2463424.7999999998</v>
      </c>
      <c r="J1526" s="77">
        <f t="shared" si="161"/>
        <v>7480884</v>
      </c>
      <c r="K1526" s="77">
        <f t="shared" si="161"/>
        <v>0</v>
      </c>
      <c r="L1526" s="66">
        <f t="shared" si="161"/>
        <v>0</v>
      </c>
      <c r="M1526" s="77">
        <f t="shared" si="161"/>
        <v>0</v>
      </c>
      <c r="N1526" s="77">
        <f t="shared" si="161"/>
        <v>0</v>
      </c>
      <c r="O1526" s="77">
        <f t="shared" si="161"/>
        <v>0</v>
      </c>
      <c r="P1526" s="77">
        <f t="shared" si="161"/>
        <v>4612.3</v>
      </c>
      <c r="Q1526" s="77">
        <f t="shared" si="161"/>
        <v>7745410.7999999998</v>
      </c>
      <c r="R1526" s="77">
        <f t="shared" si="161"/>
        <v>0</v>
      </c>
      <c r="S1526" s="77">
        <f t="shared" si="161"/>
        <v>0</v>
      </c>
      <c r="T1526" s="77">
        <f t="shared" si="161"/>
        <v>0</v>
      </c>
      <c r="U1526" s="77">
        <f t="shared" si="161"/>
        <v>0</v>
      </c>
      <c r="V1526" s="77">
        <f t="shared" si="161"/>
        <v>0</v>
      </c>
      <c r="W1526" s="77">
        <f t="shared" si="161"/>
        <v>0</v>
      </c>
    </row>
    <row r="1527" spans="1:23" s="17" customFormat="1" ht="24.75" hidden="1" customHeight="1">
      <c r="A1527" s="145" t="s">
        <v>51</v>
      </c>
      <c r="B1527" s="146"/>
      <c r="C1527" s="147"/>
      <c r="D1527" s="80"/>
      <c r="E1527" s="46"/>
      <c r="F1527" s="46"/>
      <c r="G1527" s="46"/>
      <c r="H1527" s="46"/>
      <c r="I1527" s="46"/>
      <c r="J1527" s="46"/>
      <c r="K1527" s="46"/>
      <c r="L1527" s="66"/>
      <c r="M1527" s="46"/>
      <c r="N1527" s="77"/>
      <c r="O1527" s="46"/>
      <c r="P1527" s="77"/>
      <c r="Q1527" s="46"/>
      <c r="R1527" s="77"/>
      <c r="S1527" s="46"/>
      <c r="T1527" s="46"/>
      <c r="U1527" s="46"/>
      <c r="V1527" s="77"/>
      <c r="W1527" s="46"/>
    </row>
    <row r="1528" spans="1:23" s="27" customFormat="1" ht="24.75" hidden="1" customHeight="1">
      <c r="A1528" s="16">
        <v>294</v>
      </c>
      <c r="B1528" s="7" t="s">
        <v>109</v>
      </c>
      <c r="C1528" s="40">
        <f t="shared" ref="C1528:C1549" si="162">ROUND(SUM(D1528+E1528+F1528+G1528+H1528+I1528+J1528+K1528+M1528+O1528+Q1528+S1528+U1528+W1528),2)</f>
        <v>8008506.3899999997</v>
      </c>
      <c r="D1528" s="47">
        <f t="shared" ref="D1528:D1548" si="163">ROUND((F1528+G1528+H1528+I1528+J1528+K1528+M1528+O1528+Q1528+S1528+U1528+W1528)*0.0214,2)</f>
        <v>167791.3</v>
      </c>
      <c r="E1528" s="46">
        <v>0</v>
      </c>
      <c r="F1528" s="46">
        <v>0</v>
      </c>
      <c r="G1528" s="46">
        <v>2366551.58</v>
      </c>
      <c r="H1528" s="46">
        <v>0</v>
      </c>
      <c r="I1528" s="46">
        <v>0</v>
      </c>
      <c r="J1528" s="46">
        <v>0</v>
      </c>
      <c r="K1528" s="46">
        <v>0</v>
      </c>
      <c r="L1528" s="8">
        <v>0</v>
      </c>
      <c r="M1528" s="46">
        <v>0</v>
      </c>
      <c r="N1528" s="46">
        <v>1110</v>
      </c>
      <c r="O1528" s="46">
        <v>5474163.5099999998</v>
      </c>
      <c r="P1528" s="46">
        <v>0</v>
      </c>
      <c r="Q1528" s="46">
        <v>0</v>
      </c>
      <c r="R1528" s="46">
        <v>0</v>
      </c>
      <c r="S1528" s="46">
        <v>0</v>
      </c>
      <c r="T1528" s="46">
        <v>0</v>
      </c>
      <c r="U1528" s="46">
        <v>0</v>
      </c>
      <c r="V1528" s="46">
        <v>0</v>
      </c>
      <c r="W1528" s="46">
        <v>0</v>
      </c>
    </row>
    <row r="1529" spans="1:23" s="27" customFormat="1" ht="24.75" hidden="1" customHeight="1">
      <c r="A1529" s="16">
        <v>295</v>
      </c>
      <c r="B1529" s="7" t="s">
        <v>829</v>
      </c>
      <c r="C1529" s="40">
        <f t="shared" si="162"/>
        <v>2757972.42</v>
      </c>
      <c r="D1529" s="47">
        <f t="shared" si="163"/>
        <v>55291.48</v>
      </c>
      <c r="E1529" s="46">
        <v>118966.76</v>
      </c>
      <c r="F1529" s="46">
        <v>0</v>
      </c>
      <c r="G1529" s="46">
        <v>1694657.77</v>
      </c>
      <c r="H1529" s="46">
        <v>0</v>
      </c>
      <c r="I1529" s="46">
        <v>0</v>
      </c>
      <c r="J1529" s="46">
        <v>889056.41</v>
      </c>
      <c r="K1529" s="46">
        <v>0</v>
      </c>
      <c r="L1529" s="8">
        <v>0</v>
      </c>
      <c r="M1529" s="46">
        <v>0</v>
      </c>
      <c r="N1529" s="46">
        <v>0</v>
      </c>
      <c r="O1529" s="46">
        <v>0</v>
      </c>
      <c r="P1529" s="46">
        <v>0</v>
      </c>
      <c r="Q1529" s="46">
        <v>0</v>
      </c>
      <c r="R1529" s="46">
        <v>0</v>
      </c>
      <c r="S1529" s="46">
        <v>0</v>
      </c>
      <c r="T1529" s="46">
        <v>0</v>
      </c>
      <c r="U1529" s="46">
        <v>0</v>
      </c>
      <c r="V1529" s="46">
        <v>0</v>
      </c>
      <c r="W1529" s="46">
        <v>0</v>
      </c>
    </row>
    <row r="1530" spans="1:23" s="27" customFormat="1" ht="24.75" hidden="1" customHeight="1">
      <c r="A1530" s="16">
        <v>296</v>
      </c>
      <c r="B1530" s="7" t="s">
        <v>112</v>
      </c>
      <c r="C1530" s="40">
        <f t="shared" si="162"/>
        <v>1351258.62</v>
      </c>
      <c r="D1530" s="47">
        <f t="shared" si="163"/>
        <v>27204.14</v>
      </c>
      <c r="E1530" s="46">
        <v>52832.98</v>
      </c>
      <c r="F1530" s="46">
        <v>0</v>
      </c>
      <c r="G1530" s="46">
        <v>0</v>
      </c>
      <c r="H1530" s="46">
        <v>0</v>
      </c>
      <c r="I1530" s="46">
        <v>0</v>
      </c>
      <c r="J1530" s="46">
        <v>1271221.5</v>
      </c>
      <c r="K1530" s="46">
        <v>0</v>
      </c>
      <c r="L1530" s="8">
        <v>0</v>
      </c>
      <c r="M1530" s="46">
        <v>0</v>
      </c>
      <c r="N1530" s="46">
        <v>0</v>
      </c>
      <c r="O1530" s="46">
        <v>0</v>
      </c>
      <c r="P1530" s="46">
        <v>0</v>
      </c>
      <c r="Q1530" s="46">
        <v>0</v>
      </c>
      <c r="R1530" s="46">
        <v>0</v>
      </c>
      <c r="S1530" s="46">
        <v>0</v>
      </c>
      <c r="T1530" s="46">
        <v>0</v>
      </c>
      <c r="U1530" s="46">
        <v>0</v>
      </c>
      <c r="V1530" s="46">
        <v>0</v>
      </c>
      <c r="W1530" s="46">
        <v>0</v>
      </c>
    </row>
    <row r="1531" spans="1:23" s="27" customFormat="1" ht="24.75" hidden="1" customHeight="1">
      <c r="A1531" s="16">
        <v>297</v>
      </c>
      <c r="B1531" s="7" t="s">
        <v>893</v>
      </c>
      <c r="C1531" s="40">
        <f t="shared" si="162"/>
        <v>3756704.76</v>
      </c>
      <c r="D1531" s="47">
        <f t="shared" si="163"/>
        <v>78709.11</v>
      </c>
      <c r="E1531" s="46">
        <v>0</v>
      </c>
      <c r="F1531" s="46">
        <v>0</v>
      </c>
      <c r="G1531" s="46">
        <v>2381256.65</v>
      </c>
      <c r="H1531" s="46">
        <v>0</v>
      </c>
      <c r="I1531" s="46">
        <v>0</v>
      </c>
      <c r="J1531" s="46">
        <v>1296739</v>
      </c>
      <c r="K1531" s="46">
        <v>0</v>
      </c>
      <c r="L1531" s="8">
        <v>0</v>
      </c>
      <c r="M1531" s="46">
        <v>0</v>
      </c>
      <c r="N1531" s="46">
        <v>0</v>
      </c>
      <c r="O1531" s="46">
        <v>0</v>
      </c>
      <c r="P1531" s="46">
        <v>0</v>
      </c>
      <c r="Q1531" s="46">
        <v>0</v>
      </c>
      <c r="R1531" s="46">
        <v>0</v>
      </c>
      <c r="S1531" s="46">
        <v>0</v>
      </c>
      <c r="T1531" s="46">
        <v>0</v>
      </c>
      <c r="U1531" s="46">
        <v>0</v>
      </c>
      <c r="V1531" s="46">
        <v>0</v>
      </c>
      <c r="W1531" s="46">
        <v>0</v>
      </c>
    </row>
    <row r="1532" spans="1:23" s="27" customFormat="1" ht="24.75" hidden="1" customHeight="1">
      <c r="A1532" s="16">
        <v>298</v>
      </c>
      <c r="B1532" s="7" t="s">
        <v>882</v>
      </c>
      <c r="C1532" s="40">
        <f t="shared" si="162"/>
        <v>8527381.0999999996</v>
      </c>
      <c r="D1532" s="47">
        <f t="shared" si="163"/>
        <v>175282.99</v>
      </c>
      <c r="E1532" s="46">
        <v>161304.07</v>
      </c>
      <c r="F1532" s="46">
        <v>0</v>
      </c>
      <c r="G1532" s="46">
        <v>0</v>
      </c>
      <c r="H1532" s="46">
        <v>0</v>
      </c>
      <c r="I1532" s="46">
        <v>0</v>
      </c>
      <c r="J1532" s="46">
        <v>1855629.42</v>
      </c>
      <c r="K1532" s="46">
        <v>0</v>
      </c>
      <c r="L1532" s="8">
        <v>0</v>
      </c>
      <c r="M1532" s="46">
        <v>0</v>
      </c>
      <c r="N1532" s="46">
        <v>955.2</v>
      </c>
      <c r="O1532" s="46">
        <v>6335164.6200000001</v>
      </c>
      <c r="P1532" s="46">
        <v>0</v>
      </c>
      <c r="Q1532" s="46">
        <v>0</v>
      </c>
      <c r="R1532" s="46">
        <v>0</v>
      </c>
      <c r="S1532" s="46">
        <v>0</v>
      </c>
      <c r="T1532" s="46">
        <v>0</v>
      </c>
      <c r="U1532" s="46">
        <v>0</v>
      </c>
      <c r="V1532" s="46">
        <v>0</v>
      </c>
      <c r="W1532" s="46">
        <v>0</v>
      </c>
    </row>
    <row r="1533" spans="1:23" s="27" customFormat="1" ht="24.75" hidden="1" customHeight="1">
      <c r="A1533" s="16">
        <v>299</v>
      </c>
      <c r="B1533" s="7" t="s">
        <v>883</v>
      </c>
      <c r="C1533" s="40">
        <f t="shared" si="162"/>
        <v>3287760.06</v>
      </c>
      <c r="D1533" s="47">
        <f t="shared" si="163"/>
        <v>67237.100000000006</v>
      </c>
      <c r="E1533" s="46">
        <v>78602.38</v>
      </c>
      <c r="F1533" s="46">
        <v>0</v>
      </c>
      <c r="G1533" s="46">
        <v>3141920.58</v>
      </c>
      <c r="H1533" s="46">
        <v>0</v>
      </c>
      <c r="I1533" s="46">
        <v>0</v>
      </c>
      <c r="J1533" s="46">
        <v>0</v>
      </c>
      <c r="K1533" s="46">
        <v>0</v>
      </c>
      <c r="L1533" s="8">
        <v>0</v>
      </c>
      <c r="M1533" s="46">
        <v>0</v>
      </c>
      <c r="N1533" s="46">
        <v>0</v>
      </c>
      <c r="O1533" s="46">
        <v>0</v>
      </c>
      <c r="P1533" s="46">
        <v>0</v>
      </c>
      <c r="Q1533" s="46">
        <v>0</v>
      </c>
      <c r="R1533" s="46">
        <v>0</v>
      </c>
      <c r="S1533" s="46">
        <v>0</v>
      </c>
      <c r="T1533" s="46">
        <v>0</v>
      </c>
      <c r="U1533" s="46">
        <v>0</v>
      </c>
      <c r="V1533" s="46">
        <v>0</v>
      </c>
      <c r="W1533" s="46">
        <v>0</v>
      </c>
    </row>
    <row r="1534" spans="1:23" s="27" customFormat="1" ht="24.75" hidden="1" customHeight="1">
      <c r="A1534" s="16">
        <v>300</v>
      </c>
      <c r="B1534" s="7" t="s">
        <v>895</v>
      </c>
      <c r="C1534" s="40">
        <f t="shared" si="162"/>
        <v>2065870.82</v>
      </c>
      <c r="D1534" s="47">
        <v>6199.61</v>
      </c>
      <c r="E1534" s="46">
        <v>0</v>
      </c>
      <c r="F1534" s="46">
        <v>0</v>
      </c>
      <c r="G1534" s="46">
        <v>2059671.21</v>
      </c>
      <c r="H1534" s="46">
        <v>0</v>
      </c>
      <c r="I1534" s="46">
        <v>0</v>
      </c>
      <c r="J1534" s="46">
        <v>0</v>
      </c>
      <c r="K1534" s="46">
        <v>0</v>
      </c>
      <c r="L1534" s="8">
        <v>0</v>
      </c>
      <c r="M1534" s="46">
        <v>0</v>
      </c>
      <c r="N1534" s="46">
        <v>0</v>
      </c>
      <c r="O1534" s="46">
        <v>0</v>
      </c>
      <c r="P1534" s="46">
        <v>0</v>
      </c>
      <c r="Q1534" s="46">
        <v>0</v>
      </c>
      <c r="R1534" s="46">
        <v>0</v>
      </c>
      <c r="S1534" s="46">
        <v>0</v>
      </c>
      <c r="T1534" s="46">
        <v>0</v>
      </c>
      <c r="U1534" s="46">
        <v>0</v>
      </c>
      <c r="V1534" s="46">
        <v>0</v>
      </c>
      <c r="W1534" s="46">
        <v>0</v>
      </c>
    </row>
    <row r="1535" spans="1:23" s="27" customFormat="1" ht="24.75" hidden="1" customHeight="1">
      <c r="A1535" s="16">
        <v>301</v>
      </c>
      <c r="B1535" s="7" t="s">
        <v>884</v>
      </c>
      <c r="C1535" s="40">
        <f t="shared" si="162"/>
        <v>25359241.93</v>
      </c>
      <c r="D1535" s="47">
        <f t="shared" si="163"/>
        <v>531317.57999999996</v>
      </c>
      <c r="E1535" s="46">
        <v>0</v>
      </c>
      <c r="F1535" s="46">
        <v>0</v>
      </c>
      <c r="G1535" s="46">
        <v>0</v>
      </c>
      <c r="H1535" s="46">
        <v>0</v>
      </c>
      <c r="I1535" s="46">
        <v>0</v>
      </c>
      <c r="J1535" s="46">
        <v>0</v>
      </c>
      <c r="K1535" s="46">
        <v>0</v>
      </c>
      <c r="L1535" s="8">
        <v>0</v>
      </c>
      <c r="M1535" s="46">
        <v>0</v>
      </c>
      <c r="N1535" s="46">
        <v>0</v>
      </c>
      <c r="O1535" s="46">
        <v>0</v>
      </c>
      <c r="P1535" s="46">
        <v>0</v>
      </c>
      <c r="Q1535" s="46">
        <v>0</v>
      </c>
      <c r="R1535" s="46">
        <v>0</v>
      </c>
      <c r="S1535" s="46">
        <v>0</v>
      </c>
      <c r="T1535" s="46">
        <v>8208</v>
      </c>
      <c r="U1535" s="46">
        <v>24827924.350000001</v>
      </c>
      <c r="V1535" s="46">
        <v>0</v>
      </c>
      <c r="W1535" s="46">
        <v>0</v>
      </c>
    </row>
    <row r="1536" spans="1:23" s="27" customFormat="1" ht="24.75" hidden="1" customHeight="1">
      <c r="A1536" s="16">
        <v>302</v>
      </c>
      <c r="B1536" s="7" t="s">
        <v>897</v>
      </c>
      <c r="C1536" s="40">
        <f t="shared" si="162"/>
        <v>4883064.6100000003</v>
      </c>
      <c r="D1536" s="47">
        <v>14653.92</v>
      </c>
      <c r="E1536" s="46">
        <v>0</v>
      </c>
      <c r="F1536" s="46">
        <v>0</v>
      </c>
      <c r="G1536" s="46">
        <v>0</v>
      </c>
      <c r="H1536" s="46">
        <v>0</v>
      </c>
      <c r="I1536" s="46">
        <v>0</v>
      </c>
      <c r="J1536" s="46">
        <v>0</v>
      </c>
      <c r="K1536" s="46">
        <v>0</v>
      </c>
      <c r="L1536" s="8">
        <v>0</v>
      </c>
      <c r="M1536" s="46">
        <v>0</v>
      </c>
      <c r="N1536" s="46">
        <v>971</v>
      </c>
      <c r="O1536" s="46">
        <v>4868410.6900000004</v>
      </c>
      <c r="P1536" s="46">
        <v>0</v>
      </c>
      <c r="Q1536" s="46">
        <v>0</v>
      </c>
      <c r="R1536" s="46">
        <v>0</v>
      </c>
      <c r="S1536" s="46">
        <v>0</v>
      </c>
      <c r="T1536" s="46">
        <v>0</v>
      </c>
      <c r="U1536" s="46">
        <v>0</v>
      </c>
      <c r="V1536" s="46">
        <v>0</v>
      </c>
      <c r="W1536" s="46">
        <v>0</v>
      </c>
    </row>
    <row r="1537" spans="1:23" s="27" customFormat="1" ht="24.75" hidden="1" customHeight="1">
      <c r="A1537" s="16">
        <v>303</v>
      </c>
      <c r="B1537" s="7" t="s">
        <v>885</v>
      </c>
      <c r="C1537" s="40">
        <f t="shared" si="162"/>
        <v>2800052.49</v>
      </c>
      <c r="D1537" s="47">
        <f t="shared" si="163"/>
        <v>57312.11</v>
      </c>
      <c r="E1537" s="46">
        <v>64604.55</v>
      </c>
      <c r="F1537" s="46">
        <v>0</v>
      </c>
      <c r="G1537" s="46">
        <v>2678135.83</v>
      </c>
      <c r="H1537" s="46">
        <v>0</v>
      </c>
      <c r="I1537" s="46">
        <v>0</v>
      </c>
      <c r="J1537" s="46">
        <v>0</v>
      </c>
      <c r="K1537" s="46">
        <v>0</v>
      </c>
      <c r="L1537" s="8">
        <v>0</v>
      </c>
      <c r="M1537" s="46">
        <v>0</v>
      </c>
      <c r="N1537" s="46">
        <v>0</v>
      </c>
      <c r="O1537" s="46">
        <v>0</v>
      </c>
      <c r="P1537" s="46">
        <v>0</v>
      </c>
      <c r="Q1537" s="46">
        <v>0</v>
      </c>
      <c r="R1537" s="46">
        <v>0</v>
      </c>
      <c r="S1537" s="46">
        <v>0</v>
      </c>
      <c r="T1537" s="46">
        <v>0</v>
      </c>
      <c r="U1537" s="46">
        <v>0</v>
      </c>
      <c r="V1537" s="46">
        <v>0</v>
      </c>
      <c r="W1537" s="46">
        <v>0</v>
      </c>
    </row>
    <row r="1538" spans="1:23" s="27" customFormat="1" ht="24.75" hidden="1" customHeight="1">
      <c r="A1538" s="16">
        <v>304</v>
      </c>
      <c r="B1538" s="7" t="s">
        <v>886</v>
      </c>
      <c r="C1538" s="40">
        <f t="shared" si="162"/>
        <v>27507802.920000002</v>
      </c>
      <c r="D1538" s="47">
        <f t="shared" si="163"/>
        <v>574982.68999999994</v>
      </c>
      <c r="E1538" s="46">
        <v>64470.33</v>
      </c>
      <c r="F1538" s="46">
        <v>0</v>
      </c>
      <c r="G1538" s="46">
        <v>26868349.899999999</v>
      </c>
      <c r="H1538" s="46">
        <v>0</v>
      </c>
      <c r="I1538" s="46">
        <v>0</v>
      </c>
      <c r="J1538" s="46">
        <v>0</v>
      </c>
      <c r="K1538" s="46">
        <v>0</v>
      </c>
      <c r="L1538" s="8">
        <v>0</v>
      </c>
      <c r="M1538" s="46">
        <v>0</v>
      </c>
      <c r="N1538" s="46">
        <v>0</v>
      </c>
      <c r="O1538" s="46">
        <v>0</v>
      </c>
      <c r="P1538" s="46">
        <v>0</v>
      </c>
      <c r="Q1538" s="46">
        <v>0</v>
      </c>
      <c r="R1538" s="46">
        <v>0</v>
      </c>
      <c r="S1538" s="46">
        <v>0</v>
      </c>
      <c r="T1538" s="46">
        <v>0</v>
      </c>
      <c r="U1538" s="46">
        <v>0</v>
      </c>
      <c r="V1538" s="46">
        <v>0</v>
      </c>
      <c r="W1538" s="46">
        <v>0</v>
      </c>
    </row>
    <row r="1539" spans="1:23" s="27" customFormat="1" ht="24.75" hidden="1" customHeight="1">
      <c r="A1539" s="16">
        <v>305</v>
      </c>
      <c r="B1539" s="7" t="s">
        <v>898</v>
      </c>
      <c r="C1539" s="40">
        <f t="shared" si="162"/>
        <v>2540101.34</v>
      </c>
      <c r="D1539" s="47">
        <f t="shared" si="163"/>
        <v>53219.28</v>
      </c>
      <c r="E1539" s="46">
        <v>0</v>
      </c>
      <c r="F1539" s="46">
        <v>0</v>
      </c>
      <c r="G1539" s="46">
        <v>0</v>
      </c>
      <c r="H1539" s="46">
        <v>0</v>
      </c>
      <c r="I1539" s="46">
        <v>0</v>
      </c>
      <c r="J1539" s="46">
        <v>0</v>
      </c>
      <c r="K1539" s="46">
        <v>0</v>
      </c>
      <c r="L1539" s="8">
        <v>0</v>
      </c>
      <c r="M1539" s="46">
        <v>0</v>
      </c>
      <c r="N1539" s="46">
        <v>2546</v>
      </c>
      <c r="O1539" s="46">
        <v>2486882.06</v>
      </c>
      <c r="P1539" s="46">
        <v>0</v>
      </c>
      <c r="Q1539" s="46">
        <v>0</v>
      </c>
      <c r="R1539" s="46">
        <v>0</v>
      </c>
      <c r="S1539" s="46">
        <v>0</v>
      </c>
      <c r="T1539" s="46">
        <v>0</v>
      </c>
      <c r="U1539" s="46">
        <v>0</v>
      </c>
      <c r="V1539" s="46">
        <v>0</v>
      </c>
      <c r="W1539" s="46">
        <v>0</v>
      </c>
    </row>
    <row r="1540" spans="1:23" s="27" customFormat="1" ht="24.75" hidden="1" customHeight="1">
      <c r="A1540" s="16">
        <v>306</v>
      </c>
      <c r="B1540" s="7" t="s">
        <v>887</v>
      </c>
      <c r="C1540" s="40">
        <f t="shared" si="162"/>
        <v>13488989.34</v>
      </c>
      <c r="D1540" s="47">
        <f t="shared" si="163"/>
        <v>278725.13</v>
      </c>
      <c r="E1540" s="46">
        <v>185725.57</v>
      </c>
      <c r="F1540" s="46">
        <v>0</v>
      </c>
      <c r="G1540" s="46">
        <v>0</v>
      </c>
      <c r="H1540" s="46">
        <v>0</v>
      </c>
      <c r="I1540" s="46">
        <v>0</v>
      </c>
      <c r="J1540" s="46">
        <v>0</v>
      </c>
      <c r="K1540" s="46">
        <v>0</v>
      </c>
      <c r="L1540" s="8">
        <v>0</v>
      </c>
      <c r="M1540" s="46">
        <v>0</v>
      </c>
      <c r="N1540" s="46">
        <v>0</v>
      </c>
      <c r="O1540" s="46">
        <v>0</v>
      </c>
      <c r="P1540" s="46">
        <v>0</v>
      </c>
      <c r="Q1540" s="46">
        <v>0</v>
      </c>
      <c r="R1540" s="46">
        <v>0</v>
      </c>
      <c r="S1540" s="46">
        <v>0</v>
      </c>
      <c r="T1540" s="46">
        <v>4128.3</v>
      </c>
      <c r="U1540" s="46">
        <v>13024538.640000001</v>
      </c>
      <c r="V1540" s="46">
        <v>0</v>
      </c>
      <c r="W1540" s="46">
        <v>0</v>
      </c>
    </row>
    <row r="1541" spans="1:23" s="27" customFormat="1" ht="24.75" hidden="1" customHeight="1">
      <c r="A1541" s="16">
        <v>307</v>
      </c>
      <c r="B1541" s="7" t="s">
        <v>857</v>
      </c>
      <c r="C1541" s="40">
        <f t="shared" si="162"/>
        <v>2900845.97</v>
      </c>
      <c r="D1541" s="47">
        <v>8705.34</v>
      </c>
      <c r="E1541" s="46">
        <v>0</v>
      </c>
      <c r="F1541" s="46">
        <v>0</v>
      </c>
      <c r="G1541" s="46">
        <v>0</v>
      </c>
      <c r="H1541" s="46">
        <v>0</v>
      </c>
      <c r="I1541" s="46">
        <v>0</v>
      </c>
      <c r="J1541" s="46">
        <v>0</v>
      </c>
      <c r="K1541" s="46">
        <v>0</v>
      </c>
      <c r="L1541" s="8">
        <v>0</v>
      </c>
      <c r="M1541" s="46">
        <v>0</v>
      </c>
      <c r="N1541" s="46">
        <v>1385</v>
      </c>
      <c r="O1541" s="46">
        <v>2892140.63</v>
      </c>
      <c r="P1541" s="46">
        <v>0</v>
      </c>
      <c r="Q1541" s="46">
        <v>0</v>
      </c>
      <c r="R1541" s="46">
        <v>0</v>
      </c>
      <c r="S1541" s="46">
        <v>0</v>
      </c>
      <c r="T1541" s="46">
        <v>0</v>
      </c>
      <c r="U1541" s="46">
        <v>0</v>
      </c>
      <c r="V1541" s="46">
        <v>0</v>
      </c>
      <c r="W1541" s="46">
        <v>0</v>
      </c>
    </row>
    <row r="1542" spans="1:23" s="27" customFormat="1" ht="24.75" hidden="1" customHeight="1">
      <c r="A1542" s="16">
        <v>308</v>
      </c>
      <c r="B1542" s="7" t="s">
        <v>868</v>
      </c>
      <c r="C1542" s="40">
        <f t="shared" si="162"/>
        <v>2581053.1800000002</v>
      </c>
      <c r="D1542" s="47">
        <f t="shared" si="163"/>
        <v>54077.279999999999</v>
      </c>
      <c r="E1542" s="46">
        <v>0</v>
      </c>
      <c r="F1542" s="46">
        <v>0</v>
      </c>
      <c r="G1542" s="46">
        <v>0</v>
      </c>
      <c r="H1542" s="46">
        <v>0</v>
      </c>
      <c r="I1542" s="46">
        <v>0</v>
      </c>
      <c r="J1542" s="46">
        <v>0</v>
      </c>
      <c r="K1542" s="46">
        <v>0</v>
      </c>
      <c r="L1542" s="8">
        <v>0</v>
      </c>
      <c r="M1542" s="46">
        <v>0</v>
      </c>
      <c r="N1542" s="46">
        <v>1005</v>
      </c>
      <c r="O1542" s="46">
        <v>2526975.9</v>
      </c>
      <c r="P1542" s="46">
        <v>0</v>
      </c>
      <c r="Q1542" s="46">
        <v>0</v>
      </c>
      <c r="R1542" s="46">
        <v>0</v>
      </c>
      <c r="S1542" s="46">
        <v>0</v>
      </c>
      <c r="T1542" s="46">
        <v>0</v>
      </c>
      <c r="U1542" s="46">
        <v>0</v>
      </c>
      <c r="V1542" s="46">
        <v>0</v>
      </c>
      <c r="W1542" s="46">
        <v>0</v>
      </c>
    </row>
    <row r="1543" spans="1:23" s="27" customFormat="1" ht="24.75" hidden="1" customHeight="1">
      <c r="A1543" s="16">
        <v>309</v>
      </c>
      <c r="B1543" s="7" t="s">
        <v>869</v>
      </c>
      <c r="C1543" s="40">
        <f t="shared" si="162"/>
        <v>4034903.83</v>
      </c>
      <c r="D1543" s="47">
        <f t="shared" si="163"/>
        <v>84537.83</v>
      </c>
      <c r="E1543" s="46">
        <v>0</v>
      </c>
      <c r="F1543" s="46">
        <v>0</v>
      </c>
      <c r="G1543" s="46">
        <v>0</v>
      </c>
      <c r="H1543" s="46">
        <v>0</v>
      </c>
      <c r="I1543" s="46">
        <v>0</v>
      </c>
      <c r="J1543" s="46">
        <v>0</v>
      </c>
      <c r="K1543" s="46">
        <v>0</v>
      </c>
      <c r="L1543" s="8">
        <v>0</v>
      </c>
      <c r="M1543" s="46">
        <v>0</v>
      </c>
      <c r="N1543" s="46">
        <v>1469</v>
      </c>
      <c r="O1543" s="46">
        <v>3950366</v>
      </c>
      <c r="P1543" s="46">
        <v>0</v>
      </c>
      <c r="Q1543" s="46">
        <v>0</v>
      </c>
      <c r="R1543" s="46">
        <v>0</v>
      </c>
      <c r="S1543" s="46">
        <v>0</v>
      </c>
      <c r="T1543" s="46">
        <v>0</v>
      </c>
      <c r="U1543" s="46">
        <v>0</v>
      </c>
      <c r="V1543" s="46">
        <v>0</v>
      </c>
      <c r="W1543" s="46">
        <v>0</v>
      </c>
    </row>
    <row r="1544" spans="1:23" s="27" customFormat="1" ht="24.75" hidden="1" customHeight="1">
      <c r="A1544" s="16">
        <v>310</v>
      </c>
      <c r="B1544" s="7" t="s">
        <v>888</v>
      </c>
      <c r="C1544" s="40">
        <f t="shared" si="162"/>
        <v>6137365.4299999997</v>
      </c>
      <c r="D1544" s="47">
        <f t="shared" si="163"/>
        <v>125496.08</v>
      </c>
      <c r="E1544" s="46">
        <v>147566.54999999999</v>
      </c>
      <c r="F1544" s="46">
        <v>1520352</v>
      </c>
      <c r="G1544" s="46">
        <v>0</v>
      </c>
      <c r="H1544" s="46">
        <v>0</v>
      </c>
      <c r="I1544" s="46">
        <v>0</v>
      </c>
      <c r="J1544" s="46">
        <v>0</v>
      </c>
      <c r="K1544" s="46">
        <v>0</v>
      </c>
      <c r="L1544" s="8">
        <v>0</v>
      </c>
      <c r="M1544" s="46">
        <v>0</v>
      </c>
      <c r="N1544" s="46">
        <v>994.7</v>
      </c>
      <c r="O1544" s="46">
        <v>4343950.8</v>
      </c>
      <c r="P1544" s="46">
        <v>0</v>
      </c>
      <c r="Q1544" s="46">
        <v>0</v>
      </c>
      <c r="R1544" s="46">
        <v>0</v>
      </c>
      <c r="S1544" s="46">
        <v>0</v>
      </c>
      <c r="T1544" s="46">
        <v>0</v>
      </c>
      <c r="U1544" s="46">
        <v>0</v>
      </c>
      <c r="V1544" s="46">
        <v>0</v>
      </c>
      <c r="W1544" s="46">
        <v>0</v>
      </c>
    </row>
    <row r="1545" spans="1:23" s="27" customFormat="1" ht="24.75" hidden="1" customHeight="1">
      <c r="A1545" s="16">
        <v>311</v>
      </c>
      <c r="B1545" s="7" t="s">
        <v>889</v>
      </c>
      <c r="C1545" s="40">
        <f t="shared" si="162"/>
        <v>6936829.9400000004</v>
      </c>
      <c r="D1545" s="47">
        <f t="shared" si="163"/>
        <v>138832.37</v>
      </c>
      <c r="E1545" s="46">
        <v>310503.63</v>
      </c>
      <c r="F1545" s="46">
        <v>0</v>
      </c>
      <c r="G1545" s="46">
        <v>0</v>
      </c>
      <c r="H1545" s="46">
        <v>0</v>
      </c>
      <c r="I1545" s="46">
        <v>0</v>
      </c>
      <c r="J1545" s="46">
        <v>0</v>
      </c>
      <c r="K1545" s="46">
        <v>0</v>
      </c>
      <c r="L1545" s="8">
        <v>2</v>
      </c>
      <c r="M1545" s="46">
        <v>3779999.94</v>
      </c>
      <c r="N1545" s="46">
        <v>0</v>
      </c>
      <c r="O1545" s="46">
        <v>0</v>
      </c>
      <c r="P1545" s="46">
        <v>0</v>
      </c>
      <c r="Q1545" s="46">
        <v>0</v>
      </c>
      <c r="R1545" s="46">
        <v>2533.3000000000002</v>
      </c>
      <c r="S1545" s="46">
        <v>2707494</v>
      </c>
      <c r="T1545" s="46">
        <v>0</v>
      </c>
      <c r="U1545" s="46">
        <v>0</v>
      </c>
      <c r="V1545" s="46">
        <v>0</v>
      </c>
      <c r="W1545" s="46">
        <v>0</v>
      </c>
    </row>
    <row r="1546" spans="1:23" s="27" customFormat="1" ht="24.75" hidden="1" customHeight="1">
      <c r="A1546" s="16">
        <v>312</v>
      </c>
      <c r="B1546" s="7" t="s">
        <v>890</v>
      </c>
      <c r="C1546" s="40">
        <f t="shared" si="162"/>
        <v>638122.46</v>
      </c>
      <c r="D1546" s="47">
        <f t="shared" si="163"/>
        <v>12760.27</v>
      </c>
      <c r="E1546" s="46">
        <v>29087.99</v>
      </c>
      <c r="F1546" s="46">
        <v>596274.19999999995</v>
      </c>
      <c r="G1546" s="46">
        <v>0</v>
      </c>
      <c r="H1546" s="46">
        <v>0</v>
      </c>
      <c r="I1546" s="46">
        <v>0</v>
      </c>
      <c r="J1546" s="46">
        <v>0</v>
      </c>
      <c r="K1546" s="46">
        <v>0</v>
      </c>
      <c r="L1546" s="8">
        <v>0</v>
      </c>
      <c r="M1546" s="46">
        <v>0</v>
      </c>
      <c r="N1546" s="46">
        <v>0</v>
      </c>
      <c r="O1546" s="46">
        <v>0</v>
      </c>
      <c r="P1546" s="46">
        <v>0</v>
      </c>
      <c r="Q1546" s="46">
        <v>0</v>
      </c>
      <c r="R1546" s="46">
        <v>0</v>
      </c>
      <c r="S1546" s="46">
        <v>0</v>
      </c>
      <c r="T1546" s="46">
        <v>0</v>
      </c>
      <c r="U1546" s="46">
        <v>0</v>
      </c>
      <c r="V1546" s="46">
        <v>0</v>
      </c>
      <c r="W1546" s="46">
        <v>0</v>
      </c>
    </row>
    <row r="1547" spans="1:23" s="27" customFormat="1" ht="24.75" hidden="1" customHeight="1">
      <c r="A1547" s="16">
        <v>313</v>
      </c>
      <c r="B1547" s="7" t="s">
        <v>891</v>
      </c>
      <c r="C1547" s="40">
        <f t="shared" si="162"/>
        <v>961601.85</v>
      </c>
      <c r="D1547" s="47">
        <f t="shared" si="163"/>
        <v>18999.89</v>
      </c>
      <c r="E1547" s="46">
        <v>54756.76</v>
      </c>
      <c r="F1547" s="46">
        <v>374640</v>
      </c>
      <c r="G1547" s="46">
        <v>0</v>
      </c>
      <c r="H1547" s="46">
        <v>0</v>
      </c>
      <c r="I1547" s="46">
        <v>144632.4</v>
      </c>
      <c r="J1547" s="46">
        <v>368572.8</v>
      </c>
      <c r="K1547" s="46">
        <v>0</v>
      </c>
      <c r="L1547" s="8">
        <v>0</v>
      </c>
      <c r="M1547" s="46">
        <v>0</v>
      </c>
      <c r="N1547" s="46">
        <v>0</v>
      </c>
      <c r="O1547" s="46">
        <v>0</v>
      </c>
      <c r="P1547" s="46">
        <v>0</v>
      </c>
      <c r="Q1547" s="46">
        <v>0</v>
      </c>
      <c r="R1547" s="46">
        <v>0</v>
      </c>
      <c r="S1547" s="46">
        <v>0</v>
      </c>
      <c r="T1547" s="46">
        <v>0</v>
      </c>
      <c r="U1547" s="46">
        <v>0</v>
      </c>
      <c r="V1547" s="46">
        <v>0</v>
      </c>
      <c r="W1547" s="46">
        <v>0</v>
      </c>
    </row>
    <row r="1548" spans="1:23" s="27" customFormat="1" ht="24.75" hidden="1" customHeight="1">
      <c r="A1548" s="16">
        <v>314</v>
      </c>
      <c r="B1548" s="7" t="s">
        <v>892</v>
      </c>
      <c r="C1548" s="40">
        <f t="shared" si="162"/>
        <v>1940352.92</v>
      </c>
      <c r="D1548" s="47">
        <f t="shared" si="163"/>
        <v>39026.129999999997</v>
      </c>
      <c r="E1548" s="46">
        <v>77675.990000000005</v>
      </c>
      <c r="F1548" s="46">
        <v>397041.6</v>
      </c>
      <c r="G1548" s="46">
        <v>698109.6</v>
      </c>
      <c r="H1548" s="46">
        <v>0</v>
      </c>
      <c r="I1548" s="46">
        <v>244292.4</v>
      </c>
      <c r="J1548" s="46">
        <v>484207.2</v>
      </c>
      <c r="K1548" s="46">
        <v>0</v>
      </c>
      <c r="L1548" s="8">
        <v>0</v>
      </c>
      <c r="M1548" s="46">
        <v>0</v>
      </c>
      <c r="N1548" s="46">
        <v>0</v>
      </c>
      <c r="O1548" s="46">
        <v>0</v>
      </c>
      <c r="P1548" s="46">
        <v>0</v>
      </c>
      <c r="Q1548" s="46">
        <v>0</v>
      </c>
      <c r="R1548" s="46">
        <v>0</v>
      </c>
      <c r="S1548" s="46">
        <v>0</v>
      </c>
      <c r="T1548" s="46">
        <v>0</v>
      </c>
      <c r="U1548" s="46">
        <v>0</v>
      </c>
      <c r="V1548" s="46">
        <v>0</v>
      </c>
      <c r="W1548" s="46">
        <v>0</v>
      </c>
    </row>
    <row r="1549" spans="1:23" s="23" customFormat="1" ht="24.75" hidden="1" customHeight="1">
      <c r="A1549" s="148" t="s">
        <v>158</v>
      </c>
      <c r="B1549" s="148"/>
      <c r="C1549" s="44">
        <f t="shared" si="162"/>
        <v>132465782.38</v>
      </c>
      <c r="D1549" s="77">
        <f>ROUND(SUM(D1528:D1548),2)</f>
        <v>2570361.63</v>
      </c>
      <c r="E1549" s="77">
        <f t="shared" ref="E1549:M1549" si="164">ROUND(SUM(E1528:E1548),2)</f>
        <v>1346097.56</v>
      </c>
      <c r="F1549" s="77">
        <f t="shared" si="164"/>
        <v>2888307.8</v>
      </c>
      <c r="G1549" s="77">
        <f t="shared" si="164"/>
        <v>41888653.119999997</v>
      </c>
      <c r="H1549" s="77">
        <f t="shared" si="164"/>
        <v>0</v>
      </c>
      <c r="I1549" s="77">
        <f t="shared" si="164"/>
        <v>388924.8</v>
      </c>
      <c r="J1549" s="77">
        <f t="shared" si="164"/>
        <v>6165426.3300000001</v>
      </c>
      <c r="K1549" s="77">
        <f t="shared" si="164"/>
        <v>0</v>
      </c>
      <c r="L1549" s="66">
        <f>ROUND(SUM(L1528:L1548),2)</f>
        <v>2</v>
      </c>
      <c r="M1549" s="77">
        <f t="shared" si="164"/>
        <v>3779999.94</v>
      </c>
      <c r="N1549" s="77">
        <f t="shared" ref="N1549" si="165">ROUND(SUM(N1528:N1548),2)</f>
        <v>10435.9</v>
      </c>
      <c r="O1549" s="77">
        <f t="shared" ref="O1549" si="166">ROUND(SUM(O1528:O1548),2)</f>
        <v>32878054.210000001</v>
      </c>
      <c r="P1549" s="77">
        <f t="shared" ref="P1549" si="167">ROUND(SUM(P1528:P1548),2)</f>
        <v>0</v>
      </c>
      <c r="Q1549" s="77">
        <f t="shared" ref="Q1549" si="168">ROUND(SUM(Q1528:Q1548),2)</f>
        <v>0</v>
      </c>
      <c r="R1549" s="77">
        <f t="shared" ref="R1549" si="169">ROUND(SUM(R1528:R1548),2)</f>
        <v>2533.3000000000002</v>
      </c>
      <c r="S1549" s="77">
        <f t="shared" ref="S1549" si="170">ROUND(SUM(S1528:S1548),2)</f>
        <v>2707494</v>
      </c>
      <c r="T1549" s="77">
        <f t="shared" ref="T1549" si="171">ROUND(SUM(T1528:T1548),2)</f>
        <v>12336.3</v>
      </c>
      <c r="U1549" s="77">
        <f t="shared" ref="U1549" si="172">ROUND(SUM(U1528:U1548),2)</f>
        <v>37852462.990000002</v>
      </c>
      <c r="V1549" s="77">
        <f t="shared" ref="V1549" si="173">ROUND(SUM(V1528:V1548),2)</f>
        <v>0</v>
      </c>
      <c r="W1549" s="77">
        <f t="shared" ref="W1549" si="174">ROUND(SUM(W1528:W1548),2)</f>
        <v>0</v>
      </c>
    </row>
    <row r="1550" spans="1:23" s="22" customFormat="1" ht="24.75" hidden="1" customHeight="1">
      <c r="A1550" s="138" t="s">
        <v>54</v>
      </c>
      <c r="B1550" s="139"/>
      <c r="C1550" s="140"/>
      <c r="D1550" s="75"/>
      <c r="E1550" s="46"/>
      <c r="F1550" s="46"/>
      <c r="G1550" s="46"/>
      <c r="H1550" s="46"/>
      <c r="I1550" s="46"/>
      <c r="J1550" s="46"/>
      <c r="K1550" s="46"/>
      <c r="L1550" s="45"/>
      <c r="M1550" s="46"/>
      <c r="N1550" s="48"/>
      <c r="O1550" s="46"/>
      <c r="P1550" s="48"/>
      <c r="Q1550" s="46"/>
      <c r="R1550" s="48"/>
      <c r="S1550" s="46"/>
      <c r="T1550" s="46"/>
      <c r="U1550" s="46"/>
      <c r="V1550" s="48"/>
      <c r="W1550" s="48"/>
    </row>
    <row r="1551" spans="1:23" s="30" customFormat="1" ht="24.75" hidden="1" customHeight="1">
      <c r="A1551" s="16">
        <v>315</v>
      </c>
      <c r="B1551" s="7" t="s">
        <v>810</v>
      </c>
      <c r="C1551" s="40">
        <f>ROUND(SUM(D1551+E1551+F1551+G1551+H1551+I1551+J1551+K1551+M1551+O1551+Q1551+S1551+U1551+W1551),2)</f>
        <v>2893287.92</v>
      </c>
      <c r="D1551" s="47">
        <f>ROUND((F1551+G1551+H1551+I1551+J1551+K1551+M1551+O1551+Q1551+S1551+U1551+W1551)*0.0214,2)</f>
        <v>58468.75</v>
      </c>
      <c r="E1551" s="46">
        <v>102634.49</v>
      </c>
      <c r="F1551" s="46">
        <v>294814.36</v>
      </c>
      <c r="G1551" s="46">
        <v>0</v>
      </c>
      <c r="H1551" s="46">
        <v>0</v>
      </c>
      <c r="I1551" s="46">
        <v>0</v>
      </c>
      <c r="J1551" s="46">
        <v>0</v>
      </c>
      <c r="K1551" s="46">
        <v>0</v>
      </c>
      <c r="L1551" s="8">
        <v>0</v>
      </c>
      <c r="M1551" s="46">
        <v>0</v>
      </c>
      <c r="N1551" s="46">
        <v>471.9</v>
      </c>
      <c r="O1551" s="46">
        <v>2437370.3199999998</v>
      </c>
      <c r="P1551" s="46">
        <v>0</v>
      </c>
      <c r="Q1551" s="46">
        <v>0</v>
      </c>
      <c r="R1551" s="46">
        <v>0</v>
      </c>
      <c r="S1551" s="46">
        <v>0</v>
      </c>
      <c r="T1551" s="46">
        <v>0</v>
      </c>
      <c r="U1551" s="46">
        <v>0</v>
      </c>
      <c r="V1551" s="46">
        <v>0</v>
      </c>
      <c r="W1551" s="48">
        <v>0</v>
      </c>
    </row>
    <row r="1552" spans="1:23" s="30" customFormat="1" ht="24.75" hidden="1" customHeight="1">
      <c r="A1552" s="16">
        <v>316</v>
      </c>
      <c r="B1552" s="7" t="s">
        <v>811</v>
      </c>
      <c r="C1552" s="40">
        <f>ROUND(SUM(D1552+E1552+F1552+G1552+H1552+I1552+J1552+K1552+M1552+O1552+Q1552+S1552+U1552+W1552),2)</f>
        <v>1450484.04</v>
      </c>
      <c r="D1552" s="47">
        <f>ROUND((F1552+G1552+H1552+I1552+J1552+K1552+M1552+O1552+Q1552+S1552+U1552+W1552)*0.0214,2)</f>
        <v>29510.33</v>
      </c>
      <c r="E1552" s="46">
        <v>41986.55</v>
      </c>
      <c r="F1552" s="46">
        <v>858764.47</v>
      </c>
      <c r="G1552" s="46">
        <v>0</v>
      </c>
      <c r="H1552" s="46">
        <v>0</v>
      </c>
      <c r="I1552" s="46">
        <v>520222.69</v>
      </c>
      <c r="J1552" s="46">
        <v>0</v>
      </c>
      <c r="K1552" s="46">
        <v>0</v>
      </c>
      <c r="L1552" s="8">
        <v>0</v>
      </c>
      <c r="M1552" s="46">
        <v>0</v>
      </c>
      <c r="N1552" s="46">
        <v>0</v>
      </c>
      <c r="O1552" s="46">
        <v>0</v>
      </c>
      <c r="P1552" s="46">
        <v>0</v>
      </c>
      <c r="Q1552" s="46">
        <v>0</v>
      </c>
      <c r="R1552" s="46">
        <v>0</v>
      </c>
      <c r="S1552" s="46">
        <v>0</v>
      </c>
      <c r="T1552" s="46">
        <v>0</v>
      </c>
      <c r="U1552" s="46">
        <v>0</v>
      </c>
      <c r="V1552" s="46">
        <v>0</v>
      </c>
      <c r="W1552" s="48">
        <v>0</v>
      </c>
    </row>
    <row r="1553" spans="1:23" s="30" customFormat="1" ht="24.75" hidden="1" customHeight="1">
      <c r="A1553" s="16">
        <v>317</v>
      </c>
      <c r="B1553" s="7" t="s">
        <v>812</v>
      </c>
      <c r="C1553" s="40">
        <f>ROUND(SUM(D1553+E1553+F1553+G1553+H1553+I1553+J1553+K1553+M1553+O1553+Q1553+S1553+U1553+W1553),2)</f>
        <v>5287801.22</v>
      </c>
      <c r="D1553" s="47">
        <f>ROUND((F1553+G1553+H1553+I1553+J1553+K1553+M1553+O1553+Q1553+S1553+U1553+W1553)*0.0214,2)</f>
        <v>107335.83</v>
      </c>
      <c r="E1553" s="46">
        <v>164772.38</v>
      </c>
      <c r="F1553" s="46">
        <v>0</v>
      </c>
      <c r="G1553" s="46">
        <v>1131619.52</v>
      </c>
      <c r="H1553" s="46">
        <v>0</v>
      </c>
      <c r="I1553" s="46">
        <v>0</v>
      </c>
      <c r="J1553" s="46">
        <v>0</v>
      </c>
      <c r="K1553" s="46">
        <v>0</v>
      </c>
      <c r="L1553" s="8">
        <v>0</v>
      </c>
      <c r="M1553" s="46">
        <v>0</v>
      </c>
      <c r="N1553" s="46">
        <v>385</v>
      </c>
      <c r="O1553" s="46">
        <v>2458393.33</v>
      </c>
      <c r="P1553" s="46">
        <v>0</v>
      </c>
      <c r="Q1553" s="46">
        <v>0</v>
      </c>
      <c r="R1553" s="46">
        <v>547.20000000000005</v>
      </c>
      <c r="S1553" s="46">
        <v>1425680.16</v>
      </c>
      <c r="T1553" s="46">
        <v>0</v>
      </c>
      <c r="U1553" s="46">
        <v>0</v>
      </c>
      <c r="V1553" s="46">
        <v>0</v>
      </c>
      <c r="W1553" s="48">
        <v>0</v>
      </c>
    </row>
    <row r="1554" spans="1:23" s="30" customFormat="1" ht="24.75" hidden="1" customHeight="1">
      <c r="A1554" s="16">
        <v>318</v>
      </c>
      <c r="B1554" s="7" t="s">
        <v>813</v>
      </c>
      <c r="C1554" s="40">
        <f>ROUND(SUM(D1554+E1554+F1554+G1554+H1554+I1554+J1554+K1554+M1554+O1554+Q1554+S1554+U1554+W1554),2)</f>
        <v>2156552.5</v>
      </c>
      <c r="D1554" s="47">
        <f>ROUND((F1554+G1554+H1554+I1554+J1554+K1554+M1554+O1554+Q1554+S1554+U1554+W1554)*0.0214,2)</f>
        <v>43996.800000000003</v>
      </c>
      <c r="E1554" s="46">
        <v>56630.5</v>
      </c>
      <c r="F1554" s="46">
        <v>0</v>
      </c>
      <c r="G1554" s="46">
        <v>0</v>
      </c>
      <c r="H1554" s="46">
        <v>0</v>
      </c>
      <c r="I1554" s="46">
        <v>525694.80000000005</v>
      </c>
      <c r="J1554" s="46">
        <v>0</v>
      </c>
      <c r="K1554" s="46">
        <v>0</v>
      </c>
      <c r="L1554" s="8">
        <v>0</v>
      </c>
      <c r="M1554" s="46">
        <v>0</v>
      </c>
      <c r="N1554" s="46">
        <v>0</v>
      </c>
      <c r="O1554" s="46">
        <v>0</v>
      </c>
      <c r="P1554" s="46">
        <v>1517.54</v>
      </c>
      <c r="Q1554" s="46">
        <v>1530230.4</v>
      </c>
      <c r="R1554" s="46">
        <v>0</v>
      </c>
      <c r="S1554" s="46">
        <v>0</v>
      </c>
      <c r="T1554" s="46">
        <v>0</v>
      </c>
      <c r="U1554" s="46">
        <v>0</v>
      </c>
      <c r="V1554" s="46">
        <v>0</v>
      </c>
      <c r="W1554" s="48">
        <v>0</v>
      </c>
    </row>
    <row r="1555" spans="1:23" s="30" customFormat="1" ht="24.75" hidden="1" customHeight="1">
      <c r="A1555" s="16">
        <v>319</v>
      </c>
      <c r="B1555" s="7" t="s">
        <v>1489</v>
      </c>
      <c r="C1555" s="40">
        <f>ROUND(SUM(D1555+E1555+F1555+G1555+H1555+I1555+J1555+K1555+M1555+O1555+Q1555+S1555+U1555+W1555),2)</f>
        <v>542711.69999999995</v>
      </c>
      <c r="D1555" s="47">
        <v>0</v>
      </c>
      <c r="E1555" s="46">
        <v>0</v>
      </c>
      <c r="F1555" s="46">
        <v>0</v>
      </c>
      <c r="G1555" s="46">
        <v>0</v>
      </c>
      <c r="H1555" s="46">
        <v>0</v>
      </c>
      <c r="I1555" s="46">
        <v>0</v>
      </c>
      <c r="J1555" s="46">
        <v>0</v>
      </c>
      <c r="K1555" s="46">
        <v>0</v>
      </c>
      <c r="L1555" s="8">
        <v>0</v>
      </c>
      <c r="M1555" s="46">
        <v>0</v>
      </c>
      <c r="N1555" s="46">
        <v>987</v>
      </c>
      <c r="O1555" s="46">
        <v>542711.69999999995</v>
      </c>
      <c r="P1555" s="46">
        <v>0</v>
      </c>
      <c r="Q1555" s="46">
        <v>0</v>
      </c>
      <c r="R1555" s="46">
        <v>0</v>
      </c>
      <c r="S1555" s="46">
        <v>0</v>
      </c>
      <c r="T1555" s="46">
        <v>0</v>
      </c>
      <c r="U1555" s="46">
        <v>0</v>
      </c>
      <c r="V1555" s="46">
        <v>0</v>
      </c>
      <c r="W1555" s="48">
        <v>0</v>
      </c>
    </row>
    <row r="1556" spans="1:23" s="3" customFormat="1" ht="24.75" hidden="1" customHeight="1">
      <c r="A1556" s="149" t="s">
        <v>53</v>
      </c>
      <c r="B1556" s="149"/>
      <c r="C1556" s="77">
        <f t="shared" ref="C1556:N1556" si="175">ROUND(SUM(C1551:C1555),2)</f>
        <v>12330837.380000001</v>
      </c>
      <c r="D1556" s="77">
        <f t="shared" si="175"/>
        <v>239311.71</v>
      </c>
      <c r="E1556" s="77">
        <f t="shared" si="175"/>
        <v>366023.92</v>
      </c>
      <c r="F1556" s="77">
        <f t="shared" si="175"/>
        <v>1153578.83</v>
      </c>
      <c r="G1556" s="77">
        <f t="shared" si="175"/>
        <v>1131619.52</v>
      </c>
      <c r="H1556" s="77">
        <f t="shared" si="175"/>
        <v>0</v>
      </c>
      <c r="I1556" s="77">
        <f t="shared" si="175"/>
        <v>1045917.49</v>
      </c>
      <c r="J1556" s="77">
        <f t="shared" si="175"/>
        <v>0</v>
      </c>
      <c r="K1556" s="77">
        <f t="shared" si="175"/>
        <v>0</v>
      </c>
      <c r="L1556" s="77">
        <f t="shared" si="175"/>
        <v>0</v>
      </c>
      <c r="M1556" s="77">
        <f t="shared" si="175"/>
        <v>0</v>
      </c>
      <c r="N1556" s="77">
        <f t="shared" si="175"/>
        <v>1843.9</v>
      </c>
      <c r="O1556" s="77">
        <f>ROUND(SUM(O1551:O1555),2)</f>
        <v>5438475.3499999996</v>
      </c>
      <c r="P1556" s="77">
        <f t="shared" ref="P1556:W1556" si="176">ROUND(SUM(P1551:P1555),2)</f>
        <v>1517.54</v>
      </c>
      <c r="Q1556" s="77">
        <f t="shared" si="176"/>
        <v>1530230.4</v>
      </c>
      <c r="R1556" s="77">
        <f t="shared" si="176"/>
        <v>547.20000000000005</v>
      </c>
      <c r="S1556" s="77">
        <f t="shared" si="176"/>
        <v>1425680.16</v>
      </c>
      <c r="T1556" s="77">
        <f t="shared" si="176"/>
        <v>0</v>
      </c>
      <c r="U1556" s="77">
        <f t="shared" si="176"/>
        <v>0</v>
      </c>
      <c r="V1556" s="77">
        <f t="shared" si="176"/>
        <v>0</v>
      </c>
      <c r="W1556" s="77">
        <f t="shared" si="176"/>
        <v>0</v>
      </c>
    </row>
    <row r="1557" spans="1:23" s="22" customFormat="1" ht="24.75" hidden="1" customHeight="1">
      <c r="A1557" s="138" t="s">
        <v>55</v>
      </c>
      <c r="B1557" s="139"/>
      <c r="C1557" s="140"/>
      <c r="D1557" s="75"/>
      <c r="E1557" s="46"/>
      <c r="F1557" s="46"/>
      <c r="G1557" s="46"/>
      <c r="H1557" s="46"/>
      <c r="I1557" s="46"/>
      <c r="J1557" s="46"/>
      <c r="K1557" s="46"/>
      <c r="L1557" s="118"/>
      <c r="M1557" s="46"/>
      <c r="N1557" s="116"/>
      <c r="O1557" s="46"/>
      <c r="P1557" s="116"/>
      <c r="Q1557" s="46"/>
      <c r="R1557" s="116"/>
      <c r="S1557" s="46"/>
      <c r="T1557" s="46"/>
      <c r="U1557" s="46"/>
      <c r="V1557" s="48"/>
      <c r="W1557" s="48"/>
    </row>
    <row r="1558" spans="1:23" s="23" customFormat="1" ht="24.75" hidden="1" customHeight="1">
      <c r="A1558" s="16">
        <v>320</v>
      </c>
      <c r="B1558" s="7" t="s">
        <v>306</v>
      </c>
      <c r="C1558" s="40">
        <f>ROUND(SUM(D1558+E1558+F1558+G1558+H1558+I1558+J1558+K1558+M1558+O1558+Q1558+S1558+U1558+W1558),2)</f>
        <v>7123135.1299999999</v>
      </c>
      <c r="D1558" s="47">
        <v>124507.22</v>
      </c>
      <c r="E1558" s="46">
        <v>112166.51</v>
      </c>
      <c r="F1558" s="46">
        <v>0</v>
      </c>
      <c r="G1558" s="46">
        <v>0</v>
      </c>
      <c r="H1558" s="46">
        <v>0</v>
      </c>
      <c r="I1558" s="46">
        <v>0</v>
      </c>
      <c r="J1558" s="46">
        <v>0</v>
      </c>
      <c r="K1558" s="46">
        <v>0</v>
      </c>
      <c r="L1558" s="8">
        <v>0</v>
      </c>
      <c r="M1558" s="46">
        <v>0</v>
      </c>
      <c r="N1558" s="46">
        <v>0</v>
      </c>
      <c r="O1558" s="46">
        <v>0</v>
      </c>
      <c r="P1558" s="46">
        <v>0</v>
      </c>
      <c r="Q1558" s="46">
        <v>0</v>
      </c>
      <c r="R1558" s="46">
        <v>0</v>
      </c>
      <c r="S1558" s="46">
        <v>0</v>
      </c>
      <c r="T1558" s="46">
        <v>6482.1</v>
      </c>
      <c r="U1558" s="46">
        <v>6886461.4000000004</v>
      </c>
      <c r="V1558" s="46">
        <v>0</v>
      </c>
      <c r="W1558" s="48">
        <v>0</v>
      </c>
    </row>
    <row r="1559" spans="1:23" s="23" customFormat="1" ht="24.75" hidden="1" customHeight="1">
      <c r="A1559" s="16">
        <v>321</v>
      </c>
      <c r="B1559" s="7" t="s">
        <v>177</v>
      </c>
      <c r="C1559" s="40">
        <f>ROUND(SUM(D1559+E1559+F1559+G1559+H1559+I1559+J1559+K1559+M1559+O1559+Q1559+S1559+U1559+W1559),2)</f>
        <v>8315692.6100000003</v>
      </c>
      <c r="D1559" s="47">
        <v>146961.71</v>
      </c>
      <c r="E1559" s="46">
        <v>40318</v>
      </c>
      <c r="F1559" s="46">
        <v>0</v>
      </c>
      <c r="G1559" s="46">
        <v>8128412.9000000004</v>
      </c>
      <c r="H1559" s="46">
        <v>0</v>
      </c>
      <c r="I1559" s="46">
        <v>0</v>
      </c>
      <c r="J1559" s="46">
        <v>0</v>
      </c>
      <c r="K1559" s="46">
        <v>0</v>
      </c>
      <c r="L1559" s="8">
        <v>0</v>
      </c>
      <c r="M1559" s="46">
        <v>0</v>
      </c>
      <c r="N1559" s="46">
        <v>0</v>
      </c>
      <c r="O1559" s="46">
        <v>0</v>
      </c>
      <c r="P1559" s="46">
        <v>0</v>
      </c>
      <c r="Q1559" s="46">
        <v>0</v>
      </c>
      <c r="R1559" s="46">
        <v>0</v>
      </c>
      <c r="S1559" s="46">
        <v>0</v>
      </c>
      <c r="T1559" s="46">
        <v>0</v>
      </c>
      <c r="U1559" s="46">
        <v>0</v>
      </c>
      <c r="V1559" s="46">
        <v>0</v>
      </c>
      <c r="W1559" s="46">
        <v>0</v>
      </c>
    </row>
    <row r="1560" spans="1:23" s="23" customFormat="1" ht="24.75" hidden="1" customHeight="1">
      <c r="A1560" s="16">
        <v>322</v>
      </c>
      <c r="B1560" s="7" t="s">
        <v>303</v>
      </c>
      <c r="C1560" s="40">
        <f>ROUND(SUM(D1560+E1560+F1560+G1560+H1560+I1560+J1560+K1560+M1560+O1560+Q1560+S1560+U1560+W1560),2)</f>
        <v>6848889.2800000003</v>
      </c>
      <c r="D1560" s="47">
        <v>120903.59</v>
      </c>
      <c r="E1560" s="46">
        <v>40840.35</v>
      </c>
      <c r="F1560" s="46">
        <v>0</v>
      </c>
      <c r="G1560" s="46">
        <v>6687145.3399999999</v>
      </c>
      <c r="H1560" s="46">
        <v>0</v>
      </c>
      <c r="I1560" s="46">
        <v>0</v>
      </c>
      <c r="J1560" s="46">
        <v>0</v>
      </c>
      <c r="K1560" s="46">
        <v>0</v>
      </c>
      <c r="L1560" s="8">
        <v>0</v>
      </c>
      <c r="M1560" s="46">
        <v>0</v>
      </c>
      <c r="N1560" s="46">
        <v>0</v>
      </c>
      <c r="O1560" s="46">
        <v>0</v>
      </c>
      <c r="P1560" s="46">
        <v>0</v>
      </c>
      <c r="Q1560" s="46">
        <v>0</v>
      </c>
      <c r="R1560" s="46">
        <v>0</v>
      </c>
      <c r="S1560" s="46">
        <v>0</v>
      </c>
      <c r="T1560" s="46">
        <v>0</v>
      </c>
      <c r="U1560" s="46">
        <v>0</v>
      </c>
      <c r="V1560" s="46">
        <v>0</v>
      </c>
      <c r="W1560" s="46">
        <v>0</v>
      </c>
    </row>
    <row r="1561" spans="1:23" s="23" customFormat="1" ht="24.75" hidden="1" customHeight="1">
      <c r="A1561" s="16">
        <v>323</v>
      </c>
      <c r="B1561" s="7" t="s">
        <v>155</v>
      </c>
      <c r="C1561" s="40">
        <f>ROUND(SUM(D1561+E1561+F1561+G1561+H1561+I1561+J1561+K1561+M1561+O1561+Q1561+S1561+U1561+W1561),2)</f>
        <v>18178622.43</v>
      </c>
      <c r="D1561" s="47">
        <f>ROUND((F1561+G1561+H1561+I1561+J1561+K1561+M1561+O1561+Q1561+S1561+U1561+W1561)*0.0214,2)</f>
        <v>363097.37</v>
      </c>
      <c r="E1561" s="46">
        <f>ROUND((F1561+G1561+H1561+I1561+J1561+K1561+M1561+O1561+Q1561+S1561+U1561+W1561)*0.05,2)</f>
        <v>848358.34</v>
      </c>
      <c r="F1561" s="46">
        <v>0</v>
      </c>
      <c r="G1561" s="46">
        <v>0</v>
      </c>
      <c r="H1561" s="46">
        <v>0</v>
      </c>
      <c r="I1561" s="46">
        <v>0</v>
      </c>
      <c r="J1561" s="46">
        <v>0</v>
      </c>
      <c r="K1561" s="46">
        <v>0</v>
      </c>
      <c r="L1561" s="8">
        <v>0</v>
      </c>
      <c r="M1561" s="46">
        <v>0</v>
      </c>
      <c r="N1561" s="46">
        <v>1991</v>
      </c>
      <c r="O1561" s="46">
        <v>16967166.719999999</v>
      </c>
      <c r="P1561" s="46">
        <v>0</v>
      </c>
      <c r="Q1561" s="46">
        <v>0</v>
      </c>
      <c r="R1561" s="46">
        <v>0</v>
      </c>
      <c r="S1561" s="46">
        <v>0</v>
      </c>
      <c r="T1561" s="46">
        <v>0</v>
      </c>
      <c r="U1561" s="46">
        <v>0</v>
      </c>
      <c r="V1561" s="46">
        <v>0</v>
      </c>
      <c r="W1561" s="46">
        <v>0</v>
      </c>
    </row>
    <row r="1562" spans="1:23" s="23" customFormat="1" ht="24.75" hidden="1" customHeight="1">
      <c r="A1562" s="16">
        <v>324</v>
      </c>
      <c r="B1562" s="7" t="s">
        <v>307</v>
      </c>
      <c r="C1562" s="40">
        <f>ROUND(SUM(D1562+E1562+F1562+G1562+H1562+I1562+J1562+K1562+M1562+O1562+Q1562+S1562+U1562+W1562),2)</f>
        <v>6854800.3200000003</v>
      </c>
      <c r="D1562" s="47">
        <v>121012.56</v>
      </c>
      <c r="E1562" s="46">
        <v>40615.39</v>
      </c>
      <c r="F1562" s="46">
        <v>0</v>
      </c>
      <c r="G1562" s="46">
        <v>6693172.3700000001</v>
      </c>
      <c r="H1562" s="46">
        <v>0</v>
      </c>
      <c r="I1562" s="46">
        <v>0</v>
      </c>
      <c r="J1562" s="46">
        <v>0</v>
      </c>
      <c r="K1562" s="46">
        <v>0</v>
      </c>
      <c r="L1562" s="8">
        <v>0</v>
      </c>
      <c r="M1562" s="46">
        <v>0</v>
      </c>
      <c r="N1562" s="46">
        <v>0</v>
      </c>
      <c r="O1562" s="46">
        <v>0</v>
      </c>
      <c r="P1562" s="46">
        <v>0</v>
      </c>
      <c r="Q1562" s="46">
        <v>0</v>
      </c>
      <c r="R1562" s="46">
        <v>0</v>
      </c>
      <c r="S1562" s="46">
        <v>0</v>
      </c>
      <c r="T1562" s="46">
        <v>0</v>
      </c>
      <c r="U1562" s="46">
        <v>0</v>
      </c>
      <c r="V1562" s="46">
        <v>0</v>
      </c>
      <c r="W1562" s="46">
        <v>0</v>
      </c>
    </row>
    <row r="1563" spans="1:23" s="17" customFormat="1" ht="24.75" hidden="1" customHeight="1">
      <c r="A1563" s="143" t="s">
        <v>56</v>
      </c>
      <c r="B1563" s="144"/>
      <c r="C1563" s="44">
        <f>ROUND(SUM(D1563+W1563+E1563+F1563+G1563+H1563+I1563+J1563+K1563+M1563+O1563+Q1563+S1563+U1563+W1563),2)</f>
        <v>47321139.770000003</v>
      </c>
      <c r="D1563" s="77">
        <f>ROUND(SUM(D1558:D1562),2)</f>
        <v>876482.45</v>
      </c>
      <c r="E1563" s="77">
        <f t="shared" ref="E1563:K1563" si="177">ROUND(SUM(E1558:E1562),2)</f>
        <v>1082298.5900000001</v>
      </c>
      <c r="F1563" s="77">
        <f t="shared" si="177"/>
        <v>0</v>
      </c>
      <c r="G1563" s="77">
        <f t="shared" si="177"/>
        <v>21508730.609999999</v>
      </c>
      <c r="H1563" s="77">
        <f t="shared" si="177"/>
        <v>0</v>
      </c>
      <c r="I1563" s="77">
        <f t="shared" si="177"/>
        <v>0</v>
      </c>
      <c r="J1563" s="77">
        <f t="shared" si="177"/>
        <v>0</v>
      </c>
      <c r="K1563" s="77">
        <f t="shared" si="177"/>
        <v>0</v>
      </c>
      <c r="L1563" s="66">
        <v>0</v>
      </c>
      <c r="M1563" s="77">
        <f t="shared" ref="M1563" si="178">ROUND(SUM(M1558:M1562),2)</f>
        <v>0</v>
      </c>
      <c r="N1563" s="77">
        <f t="shared" ref="N1563" si="179">ROUND(SUM(N1558:N1562),2)</f>
        <v>1991</v>
      </c>
      <c r="O1563" s="77">
        <f t="shared" ref="O1563" si="180">ROUND(SUM(O1558:O1562),2)</f>
        <v>16967166.719999999</v>
      </c>
      <c r="P1563" s="77">
        <f t="shared" ref="P1563" si="181">ROUND(SUM(P1558:P1562),2)</f>
        <v>0</v>
      </c>
      <c r="Q1563" s="77">
        <f t="shared" ref="Q1563" si="182">ROUND(SUM(Q1558:Q1562),2)</f>
        <v>0</v>
      </c>
      <c r="R1563" s="77">
        <f t="shared" ref="R1563" si="183">ROUND(SUM(R1558:R1562),2)</f>
        <v>0</v>
      </c>
      <c r="S1563" s="77">
        <f t="shared" ref="S1563" si="184">ROUND(SUM(S1558:S1562),2)</f>
        <v>0</v>
      </c>
      <c r="T1563" s="77">
        <f t="shared" ref="T1563" si="185">ROUND(SUM(T1558:T1562),2)</f>
        <v>6482.1</v>
      </c>
      <c r="U1563" s="77">
        <f t="shared" ref="U1563" si="186">ROUND(SUM(U1558:U1562),2)</f>
        <v>6886461.4000000004</v>
      </c>
      <c r="V1563" s="77">
        <f t="shared" ref="V1563" si="187">ROUND(SUM(V1558:V1562),2)</f>
        <v>0</v>
      </c>
      <c r="W1563" s="77">
        <f t="shared" ref="W1563" si="188">ROUND(SUM(W1558:W1562),2)</f>
        <v>0</v>
      </c>
    </row>
    <row r="1564" spans="1:23" s="22" customFormat="1" ht="24.75" hidden="1" customHeight="1">
      <c r="A1564" s="138" t="s">
        <v>57</v>
      </c>
      <c r="B1564" s="150"/>
      <c r="C1564" s="151"/>
      <c r="D1564" s="75"/>
      <c r="E1564" s="46"/>
      <c r="F1564" s="46"/>
      <c r="G1564" s="46"/>
      <c r="H1564" s="46"/>
      <c r="I1564" s="46"/>
      <c r="J1564" s="46"/>
      <c r="K1564" s="46"/>
      <c r="L1564" s="45"/>
      <c r="M1564" s="46"/>
      <c r="N1564" s="48"/>
      <c r="O1564" s="46"/>
      <c r="P1564" s="48"/>
      <c r="Q1564" s="46"/>
      <c r="R1564" s="48"/>
      <c r="S1564" s="46"/>
      <c r="T1564" s="46"/>
      <c r="U1564" s="46"/>
      <c r="V1564" s="48"/>
      <c r="W1564" s="46"/>
    </row>
    <row r="1565" spans="1:23" s="22" customFormat="1" ht="24.75" hidden="1" customHeight="1">
      <c r="A1565" s="16">
        <v>325</v>
      </c>
      <c r="B1565" s="7" t="s">
        <v>1204</v>
      </c>
      <c r="C1565" s="40">
        <f t="shared" ref="C1565:C1570" si="189">ROUND(SUM(D1565+E1565+F1565+G1565+H1565+I1565+J1565+K1565+M1565+O1565+Q1565+S1565+U1565+W1565),2)</f>
        <v>3592355.02</v>
      </c>
      <c r="D1565" s="47">
        <f>ROUND((F1565+G1565+H1565+I1565+J1565+K1565+M1565+O1565+Q1565+S1565+U1565+W1565)*0.0214,2)</f>
        <v>75265.710000000006</v>
      </c>
      <c r="E1565" s="46">
        <v>0</v>
      </c>
      <c r="F1565" s="46">
        <v>0</v>
      </c>
      <c r="G1565" s="46">
        <v>0</v>
      </c>
      <c r="H1565" s="46">
        <v>0</v>
      </c>
      <c r="I1565" s="46">
        <v>0</v>
      </c>
      <c r="J1565" s="46">
        <v>3517089.31</v>
      </c>
      <c r="K1565" s="46">
        <v>0</v>
      </c>
      <c r="L1565" s="8">
        <v>0</v>
      </c>
      <c r="M1565" s="46">
        <v>0</v>
      </c>
      <c r="N1565" s="46">
        <v>0</v>
      </c>
      <c r="O1565" s="46">
        <v>0</v>
      </c>
      <c r="P1565" s="46">
        <v>0</v>
      </c>
      <c r="Q1565" s="46">
        <v>0</v>
      </c>
      <c r="R1565" s="46">
        <v>0</v>
      </c>
      <c r="S1565" s="46">
        <v>0</v>
      </c>
      <c r="T1565" s="46">
        <v>0</v>
      </c>
      <c r="U1565" s="46">
        <v>0</v>
      </c>
      <c r="V1565" s="46">
        <v>0</v>
      </c>
      <c r="W1565" s="46">
        <v>0</v>
      </c>
    </row>
    <row r="1566" spans="1:23" s="27" customFormat="1" ht="24.75" hidden="1" customHeight="1">
      <c r="A1566" s="16">
        <v>326</v>
      </c>
      <c r="B1566" s="7" t="s">
        <v>1208</v>
      </c>
      <c r="C1566" s="40">
        <f t="shared" si="189"/>
        <v>13225893.470000001</v>
      </c>
      <c r="D1566" s="47">
        <f>ROUND((F1566+G1566+H1566+I1566+J1566+K1566+M1566+O1566+Q1566+S1566+U1566+W1566)*0.0214,2)</f>
        <v>270597.59999999998</v>
      </c>
      <c r="E1566" s="46">
        <v>310548.23</v>
      </c>
      <c r="F1566" s="46">
        <v>0</v>
      </c>
      <c r="G1566" s="46">
        <v>5144318.7</v>
      </c>
      <c r="H1566" s="46">
        <v>1531971.96</v>
      </c>
      <c r="I1566" s="46">
        <v>527891.85</v>
      </c>
      <c r="J1566" s="46">
        <v>0</v>
      </c>
      <c r="K1566" s="46">
        <v>0</v>
      </c>
      <c r="L1566" s="8">
        <v>0</v>
      </c>
      <c r="M1566" s="46">
        <v>0</v>
      </c>
      <c r="N1566" s="46">
        <v>0</v>
      </c>
      <c r="O1566" s="46">
        <v>0</v>
      </c>
      <c r="P1566" s="46">
        <v>928</v>
      </c>
      <c r="Q1566" s="46">
        <v>856200.27</v>
      </c>
      <c r="R1566" s="46">
        <v>2550</v>
      </c>
      <c r="S1566" s="46">
        <v>4584364.8600000003</v>
      </c>
      <c r="T1566" s="46">
        <v>0</v>
      </c>
      <c r="U1566" s="46">
        <v>0</v>
      </c>
      <c r="V1566" s="46">
        <v>0</v>
      </c>
      <c r="W1566" s="46">
        <v>0</v>
      </c>
    </row>
    <row r="1567" spans="1:23" s="27" customFormat="1" ht="24.75" hidden="1" customHeight="1">
      <c r="A1567" s="16">
        <v>327</v>
      </c>
      <c r="B1567" s="7" t="s">
        <v>1209</v>
      </c>
      <c r="C1567" s="40">
        <f t="shared" si="189"/>
        <v>17855820.859999999</v>
      </c>
      <c r="D1567" s="47">
        <f>ROUND((F1567+G1567+H1567+I1567+J1567+K1567+M1567+O1567+Q1567+S1567+U1567+W1567)*0.0214,2)</f>
        <v>365707.03</v>
      </c>
      <c r="E1567" s="46">
        <v>401000.07</v>
      </c>
      <c r="F1567" s="46">
        <v>0</v>
      </c>
      <c r="G1567" s="46">
        <v>6059073.25</v>
      </c>
      <c r="H1567" s="46">
        <v>2199358.87</v>
      </c>
      <c r="I1567" s="46">
        <v>802618.74</v>
      </c>
      <c r="J1567" s="46">
        <v>1269109.71</v>
      </c>
      <c r="K1567" s="46">
        <v>0</v>
      </c>
      <c r="L1567" s="8">
        <v>0</v>
      </c>
      <c r="M1567" s="46">
        <v>0</v>
      </c>
      <c r="N1567" s="46">
        <v>0</v>
      </c>
      <c r="O1567" s="46">
        <v>0</v>
      </c>
      <c r="P1567" s="46">
        <v>0</v>
      </c>
      <c r="Q1567" s="46">
        <v>0</v>
      </c>
      <c r="R1567" s="46">
        <v>3320</v>
      </c>
      <c r="S1567" s="46">
        <v>6758953.1900000004</v>
      </c>
      <c r="T1567" s="46">
        <v>0</v>
      </c>
      <c r="U1567" s="46">
        <v>0</v>
      </c>
      <c r="V1567" s="46">
        <v>0</v>
      </c>
      <c r="W1567" s="46">
        <v>0</v>
      </c>
    </row>
    <row r="1568" spans="1:23" s="27" customFormat="1" ht="24.75" hidden="1" customHeight="1">
      <c r="A1568" s="16">
        <v>328</v>
      </c>
      <c r="B1568" s="7" t="s">
        <v>1210</v>
      </c>
      <c r="C1568" s="40">
        <f t="shared" si="189"/>
        <v>25566574.329999998</v>
      </c>
      <c r="D1568" s="47">
        <f>ROUND((F1568+G1568+H1568+I1568+J1568+K1568+M1568+O1568+Q1568+S1568+U1568+W1568)*0.0214,2)</f>
        <v>525674.49</v>
      </c>
      <c r="E1568" s="46">
        <v>476671.4</v>
      </c>
      <c r="F1568" s="46">
        <v>0</v>
      </c>
      <c r="G1568" s="46">
        <v>7603021.1699999999</v>
      </c>
      <c r="H1568" s="46">
        <v>0</v>
      </c>
      <c r="I1568" s="46">
        <v>0</v>
      </c>
      <c r="J1568" s="46">
        <v>0</v>
      </c>
      <c r="K1568" s="46">
        <v>0</v>
      </c>
      <c r="L1568" s="8">
        <v>0</v>
      </c>
      <c r="M1568" s="46">
        <v>0</v>
      </c>
      <c r="N1568" s="46">
        <v>1450</v>
      </c>
      <c r="O1568" s="46">
        <v>9433436.6400000006</v>
      </c>
      <c r="P1568" s="46">
        <v>0</v>
      </c>
      <c r="Q1568" s="46">
        <v>0</v>
      </c>
      <c r="R1568" s="46">
        <v>2225</v>
      </c>
      <c r="S1568" s="46">
        <v>7527770.6299999999</v>
      </c>
      <c r="T1568" s="46">
        <v>0</v>
      </c>
      <c r="U1568" s="46">
        <v>0</v>
      </c>
      <c r="V1568" s="46">
        <v>0</v>
      </c>
      <c r="W1568" s="46">
        <v>0</v>
      </c>
    </row>
    <row r="1569" spans="1:23" s="27" customFormat="1" ht="24.75" hidden="1" customHeight="1">
      <c r="A1569" s="16">
        <v>329</v>
      </c>
      <c r="B1569" s="7" t="s">
        <v>1211</v>
      </c>
      <c r="C1569" s="40">
        <f t="shared" si="189"/>
        <v>20128158.620000001</v>
      </c>
      <c r="D1569" s="47">
        <f>ROUND((F1569+G1569+H1569+I1569+J1569+K1569+M1569+O1569+Q1569+S1569+U1569+W1569)*0.0214,2)</f>
        <v>411962.68</v>
      </c>
      <c r="E1569" s="46">
        <v>465603.19</v>
      </c>
      <c r="F1569" s="46">
        <v>0</v>
      </c>
      <c r="G1569" s="46">
        <v>5947318.8399999999</v>
      </c>
      <c r="H1569" s="46">
        <v>2181981.4700000002</v>
      </c>
      <c r="I1569" s="46">
        <v>663656.43000000005</v>
      </c>
      <c r="J1569" s="46">
        <v>1268222.19</v>
      </c>
      <c r="K1569" s="46">
        <v>0</v>
      </c>
      <c r="L1569" s="8">
        <v>0</v>
      </c>
      <c r="M1569" s="46">
        <v>0</v>
      </c>
      <c r="N1569" s="46">
        <v>1480</v>
      </c>
      <c r="O1569" s="46">
        <v>8134836.0800000001</v>
      </c>
      <c r="P1569" s="46">
        <v>1250</v>
      </c>
      <c r="Q1569" s="46">
        <v>1054577.74</v>
      </c>
      <c r="R1569" s="46">
        <v>0</v>
      </c>
      <c r="S1569" s="46">
        <v>0</v>
      </c>
      <c r="T1569" s="46">
        <v>0</v>
      </c>
      <c r="U1569" s="46">
        <v>0</v>
      </c>
      <c r="V1569" s="46">
        <v>0</v>
      </c>
      <c r="W1569" s="46">
        <v>0</v>
      </c>
    </row>
    <row r="1570" spans="1:23" s="17" customFormat="1" ht="24.75" hidden="1" customHeight="1">
      <c r="A1570" s="143" t="s">
        <v>58</v>
      </c>
      <c r="B1570" s="144"/>
      <c r="C1570" s="44">
        <f t="shared" si="189"/>
        <v>80368802.299999997</v>
      </c>
      <c r="D1570" s="77">
        <f>ROUND(SUM(D1565:D1569),2)</f>
        <v>1649207.51</v>
      </c>
      <c r="E1570" s="77">
        <f>ROUND(SUM(E1565:E1569),2)</f>
        <v>1653822.89</v>
      </c>
      <c r="F1570" s="77">
        <f t="shared" ref="F1570:W1570" si="190">ROUND(SUM(F1565:F1569),2)</f>
        <v>0</v>
      </c>
      <c r="G1570" s="77">
        <f t="shared" si="190"/>
        <v>24753731.960000001</v>
      </c>
      <c r="H1570" s="77">
        <f t="shared" si="190"/>
        <v>5913312.2999999998</v>
      </c>
      <c r="I1570" s="77">
        <f t="shared" si="190"/>
        <v>1994167.02</v>
      </c>
      <c r="J1570" s="77">
        <f t="shared" si="190"/>
        <v>6054421.21</v>
      </c>
      <c r="K1570" s="77">
        <f t="shared" si="190"/>
        <v>0</v>
      </c>
      <c r="L1570" s="77">
        <f t="shared" si="190"/>
        <v>0</v>
      </c>
      <c r="M1570" s="77">
        <f t="shared" si="190"/>
        <v>0</v>
      </c>
      <c r="N1570" s="77">
        <f t="shared" si="190"/>
        <v>2930</v>
      </c>
      <c r="O1570" s="77">
        <f t="shared" si="190"/>
        <v>17568272.719999999</v>
      </c>
      <c r="P1570" s="77">
        <f t="shared" si="190"/>
        <v>2178</v>
      </c>
      <c r="Q1570" s="77">
        <f t="shared" si="190"/>
        <v>1910778.01</v>
      </c>
      <c r="R1570" s="77">
        <f t="shared" si="190"/>
        <v>8095</v>
      </c>
      <c r="S1570" s="77">
        <f t="shared" si="190"/>
        <v>18871088.68</v>
      </c>
      <c r="T1570" s="77">
        <f t="shared" si="190"/>
        <v>0</v>
      </c>
      <c r="U1570" s="77">
        <f t="shared" si="190"/>
        <v>0</v>
      </c>
      <c r="V1570" s="77">
        <f t="shared" si="190"/>
        <v>0</v>
      </c>
      <c r="W1570" s="77">
        <f t="shared" si="190"/>
        <v>0</v>
      </c>
    </row>
    <row r="1571" spans="1:23" s="22" customFormat="1" ht="24.75" hidden="1" customHeight="1">
      <c r="A1571" s="138" t="s">
        <v>59</v>
      </c>
      <c r="B1571" s="139"/>
      <c r="C1571" s="140"/>
      <c r="D1571" s="75"/>
      <c r="E1571" s="46"/>
      <c r="F1571" s="46"/>
      <c r="G1571" s="46"/>
      <c r="H1571" s="46"/>
      <c r="I1571" s="46"/>
      <c r="J1571" s="46"/>
      <c r="K1571" s="46"/>
      <c r="L1571" s="45"/>
      <c r="M1571" s="46"/>
      <c r="N1571" s="48"/>
      <c r="O1571" s="46"/>
      <c r="P1571" s="48"/>
      <c r="Q1571" s="46"/>
      <c r="R1571" s="48"/>
      <c r="S1571" s="46"/>
      <c r="T1571" s="46"/>
      <c r="U1571" s="46"/>
      <c r="V1571" s="48"/>
      <c r="W1571" s="46"/>
    </row>
    <row r="1572" spans="1:23" s="27" customFormat="1" ht="24.75" hidden="1" customHeight="1">
      <c r="A1572" s="16">
        <v>330</v>
      </c>
      <c r="B1572" s="7" t="s">
        <v>106</v>
      </c>
      <c r="C1572" s="40">
        <f t="shared" ref="C1572:C1607" si="191">ROUND(SUM(D1572+E1572+F1572+G1572+H1572+I1572+J1572+K1572+M1572+O1572+Q1572+S1572+U1572+W1572),2)</f>
        <v>8770510.1300000008</v>
      </c>
      <c r="D1572" s="47">
        <f t="shared" ref="D1572:D1606" si="192">ROUND((F1572+G1572+H1572+I1572+J1572+K1572+M1572+O1572+Q1572+S1572+U1572+W1572)*0.0214,2)</f>
        <v>183756.53</v>
      </c>
      <c r="E1572" s="46">
        <v>0</v>
      </c>
      <c r="F1572" s="46">
        <v>3344758.8</v>
      </c>
      <c r="G1572" s="46">
        <v>2845698</v>
      </c>
      <c r="H1572" s="46">
        <v>0</v>
      </c>
      <c r="I1572" s="46">
        <v>0</v>
      </c>
      <c r="J1572" s="46">
        <v>2396296.7999999998</v>
      </c>
      <c r="K1572" s="46">
        <v>0</v>
      </c>
      <c r="L1572" s="8">
        <v>0</v>
      </c>
      <c r="M1572" s="46">
        <v>0</v>
      </c>
      <c r="N1572" s="46">
        <v>0</v>
      </c>
      <c r="O1572" s="46">
        <v>0</v>
      </c>
      <c r="P1572" s="46">
        <v>0</v>
      </c>
      <c r="Q1572" s="46">
        <v>0</v>
      </c>
      <c r="R1572" s="46">
        <v>0</v>
      </c>
      <c r="S1572" s="46">
        <v>0</v>
      </c>
      <c r="T1572" s="46">
        <v>0</v>
      </c>
      <c r="U1572" s="46">
        <v>0</v>
      </c>
      <c r="V1572" s="46">
        <v>0</v>
      </c>
      <c r="W1572" s="46">
        <v>0</v>
      </c>
    </row>
    <row r="1573" spans="1:23" s="22" customFormat="1" ht="24.75" hidden="1" customHeight="1">
      <c r="A1573" s="16">
        <v>331</v>
      </c>
      <c r="B1573" s="89" t="s">
        <v>830</v>
      </c>
      <c r="C1573" s="40">
        <f t="shared" si="191"/>
        <v>5723974.0199999996</v>
      </c>
      <c r="D1573" s="47">
        <v>60762.47</v>
      </c>
      <c r="E1573" s="46">
        <v>171329.37</v>
      </c>
      <c r="F1573" s="46">
        <v>0</v>
      </c>
      <c r="G1573" s="46">
        <v>0</v>
      </c>
      <c r="H1573" s="46">
        <v>0</v>
      </c>
      <c r="I1573" s="46">
        <v>0</v>
      </c>
      <c r="J1573" s="46">
        <v>0</v>
      </c>
      <c r="K1573" s="46">
        <v>0</v>
      </c>
      <c r="L1573" s="82">
        <v>3</v>
      </c>
      <c r="M1573" s="46">
        <v>5491882.1799999997</v>
      </c>
      <c r="N1573" s="46">
        <v>0</v>
      </c>
      <c r="O1573" s="46">
        <v>0</v>
      </c>
      <c r="P1573" s="46">
        <v>0</v>
      </c>
      <c r="Q1573" s="46">
        <v>0</v>
      </c>
      <c r="R1573" s="46">
        <v>0</v>
      </c>
      <c r="S1573" s="46">
        <v>0</v>
      </c>
      <c r="T1573" s="46">
        <v>0</v>
      </c>
      <c r="U1573" s="46">
        <v>0</v>
      </c>
      <c r="V1573" s="46">
        <v>0</v>
      </c>
      <c r="W1573" s="46">
        <v>0</v>
      </c>
    </row>
    <row r="1574" spans="1:23" s="22" customFormat="1" ht="24.75" hidden="1" customHeight="1">
      <c r="A1574" s="16">
        <v>332</v>
      </c>
      <c r="B1574" s="89" t="s">
        <v>1366</v>
      </c>
      <c r="C1574" s="40">
        <f t="shared" si="191"/>
        <v>13211156.41</v>
      </c>
      <c r="D1574" s="47">
        <f t="shared" si="192"/>
        <v>276795.33</v>
      </c>
      <c r="E1574" s="46">
        <v>0</v>
      </c>
      <c r="F1574" s="46">
        <v>0</v>
      </c>
      <c r="G1574" s="46">
        <v>0</v>
      </c>
      <c r="H1574" s="46">
        <v>0</v>
      </c>
      <c r="I1574" s="46">
        <v>0</v>
      </c>
      <c r="J1574" s="46">
        <v>0</v>
      </c>
      <c r="K1574" s="46">
        <v>0</v>
      </c>
      <c r="L1574" s="82">
        <v>6</v>
      </c>
      <c r="M1574" s="46">
        <v>12934361.08</v>
      </c>
      <c r="N1574" s="46">
        <v>0</v>
      </c>
      <c r="O1574" s="46">
        <v>0</v>
      </c>
      <c r="P1574" s="46">
        <v>0</v>
      </c>
      <c r="Q1574" s="46">
        <v>0</v>
      </c>
      <c r="R1574" s="46">
        <v>0</v>
      </c>
      <c r="S1574" s="46">
        <v>0</v>
      </c>
      <c r="T1574" s="46">
        <v>0</v>
      </c>
      <c r="U1574" s="46">
        <v>0</v>
      </c>
      <c r="V1574" s="46">
        <v>0</v>
      </c>
      <c r="W1574" s="46">
        <v>0</v>
      </c>
    </row>
    <row r="1575" spans="1:23" s="22" customFormat="1" ht="24.75" hidden="1" customHeight="1">
      <c r="A1575" s="16">
        <v>333</v>
      </c>
      <c r="B1575" s="89" t="s">
        <v>1384</v>
      </c>
      <c r="C1575" s="40">
        <f t="shared" si="191"/>
        <v>2135921.39</v>
      </c>
      <c r="D1575" s="47">
        <f t="shared" si="192"/>
        <v>43758.39</v>
      </c>
      <c r="E1575" s="46">
        <v>47378.46</v>
      </c>
      <c r="F1575" s="46">
        <v>0</v>
      </c>
      <c r="G1575" s="46">
        <v>0</v>
      </c>
      <c r="H1575" s="46">
        <v>0</v>
      </c>
      <c r="I1575" s="46">
        <v>0</v>
      </c>
      <c r="J1575" s="46">
        <v>0</v>
      </c>
      <c r="K1575" s="46">
        <v>0</v>
      </c>
      <c r="L1575" s="82">
        <v>1</v>
      </c>
      <c r="M1575" s="46">
        <v>2044784.54</v>
      </c>
      <c r="N1575" s="46">
        <v>0</v>
      </c>
      <c r="O1575" s="46">
        <v>0</v>
      </c>
      <c r="P1575" s="46">
        <v>0</v>
      </c>
      <c r="Q1575" s="46">
        <v>0</v>
      </c>
      <c r="R1575" s="46">
        <v>0</v>
      </c>
      <c r="S1575" s="46">
        <v>0</v>
      </c>
      <c r="T1575" s="46">
        <v>0</v>
      </c>
      <c r="U1575" s="46">
        <v>0</v>
      </c>
      <c r="V1575" s="46">
        <v>0</v>
      </c>
      <c r="W1575" s="46">
        <v>0</v>
      </c>
    </row>
    <row r="1576" spans="1:23" s="22" customFormat="1" ht="24.75" hidden="1" customHeight="1">
      <c r="A1576" s="16">
        <v>334</v>
      </c>
      <c r="B1576" s="89" t="s">
        <v>1367</v>
      </c>
      <c r="C1576" s="40">
        <f t="shared" si="191"/>
        <v>13202334.550000001</v>
      </c>
      <c r="D1576" s="47">
        <f t="shared" si="192"/>
        <v>276610.49</v>
      </c>
      <c r="E1576" s="46">
        <v>0</v>
      </c>
      <c r="F1576" s="46">
        <v>0</v>
      </c>
      <c r="G1576" s="46">
        <v>0</v>
      </c>
      <c r="H1576" s="46">
        <v>0</v>
      </c>
      <c r="I1576" s="46">
        <v>0</v>
      </c>
      <c r="J1576" s="46">
        <v>0</v>
      </c>
      <c r="K1576" s="46">
        <v>0</v>
      </c>
      <c r="L1576" s="82">
        <v>6</v>
      </c>
      <c r="M1576" s="46">
        <v>12925724.060000001</v>
      </c>
      <c r="N1576" s="46">
        <v>0</v>
      </c>
      <c r="O1576" s="46">
        <v>0</v>
      </c>
      <c r="P1576" s="46">
        <v>0</v>
      </c>
      <c r="Q1576" s="46">
        <v>0</v>
      </c>
      <c r="R1576" s="46">
        <v>0</v>
      </c>
      <c r="S1576" s="46">
        <v>0</v>
      </c>
      <c r="T1576" s="46">
        <v>0</v>
      </c>
      <c r="U1576" s="46">
        <v>0</v>
      </c>
      <c r="V1576" s="46">
        <v>0</v>
      </c>
      <c r="W1576" s="46">
        <v>0</v>
      </c>
    </row>
    <row r="1577" spans="1:23" s="22" customFormat="1" ht="24.75" hidden="1" customHeight="1">
      <c r="A1577" s="16">
        <v>335</v>
      </c>
      <c r="B1577" s="89" t="s">
        <v>898</v>
      </c>
      <c r="C1577" s="40">
        <f t="shared" si="191"/>
        <v>5720102.9299999997</v>
      </c>
      <c r="D1577" s="47">
        <v>60719.88</v>
      </c>
      <c r="E1577" s="46">
        <v>171292.97</v>
      </c>
      <c r="F1577" s="46">
        <v>0</v>
      </c>
      <c r="G1577" s="46">
        <v>0</v>
      </c>
      <c r="H1577" s="46">
        <v>0</v>
      </c>
      <c r="I1577" s="46">
        <v>0</v>
      </c>
      <c r="J1577" s="46">
        <v>0</v>
      </c>
      <c r="K1577" s="46">
        <v>0</v>
      </c>
      <c r="L1577" s="82">
        <v>3</v>
      </c>
      <c r="M1577" s="46">
        <v>5488090.0800000001</v>
      </c>
      <c r="N1577" s="46">
        <v>0</v>
      </c>
      <c r="O1577" s="46">
        <v>0</v>
      </c>
      <c r="P1577" s="46">
        <v>0</v>
      </c>
      <c r="Q1577" s="46">
        <v>0</v>
      </c>
      <c r="R1577" s="46">
        <v>0</v>
      </c>
      <c r="S1577" s="46">
        <v>0</v>
      </c>
      <c r="T1577" s="46">
        <v>0</v>
      </c>
      <c r="U1577" s="46">
        <v>0</v>
      </c>
      <c r="V1577" s="46">
        <v>0</v>
      </c>
      <c r="W1577" s="46">
        <v>0</v>
      </c>
    </row>
    <row r="1578" spans="1:23" s="22" customFormat="1" ht="24.75" hidden="1" customHeight="1">
      <c r="A1578" s="16">
        <v>336</v>
      </c>
      <c r="B1578" s="89" t="s">
        <v>868</v>
      </c>
      <c r="C1578" s="40">
        <f t="shared" si="191"/>
        <v>4400931.7</v>
      </c>
      <c r="D1578" s="47">
        <f t="shared" si="192"/>
        <v>92206.71</v>
      </c>
      <c r="E1578" s="46">
        <v>0</v>
      </c>
      <c r="F1578" s="46">
        <v>0</v>
      </c>
      <c r="G1578" s="46">
        <v>0</v>
      </c>
      <c r="H1578" s="46">
        <v>0</v>
      </c>
      <c r="I1578" s="46">
        <v>0</v>
      </c>
      <c r="J1578" s="46">
        <v>0</v>
      </c>
      <c r="K1578" s="46">
        <v>0</v>
      </c>
      <c r="L1578" s="82">
        <v>2</v>
      </c>
      <c r="M1578" s="46">
        <v>4308724.99</v>
      </c>
      <c r="N1578" s="46">
        <v>0</v>
      </c>
      <c r="O1578" s="46">
        <v>0</v>
      </c>
      <c r="P1578" s="46">
        <v>0</v>
      </c>
      <c r="Q1578" s="46">
        <v>0</v>
      </c>
      <c r="R1578" s="46">
        <v>0</v>
      </c>
      <c r="S1578" s="46">
        <v>0</v>
      </c>
      <c r="T1578" s="46">
        <v>0</v>
      </c>
      <c r="U1578" s="46">
        <v>0</v>
      </c>
      <c r="V1578" s="46">
        <v>0</v>
      </c>
      <c r="W1578" s="46">
        <v>0</v>
      </c>
    </row>
    <row r="1579" spans="1:23" s="22" customFormat="1" ht="24.75" hidden="1" customHeight="1">
      <c r="A1579" s="16">
        <v>337</v>
      </c>
      <c r="B1579" s="89" t="s">
        <v>869</v>
      </c>
      <c r="C1579" s="40">
        <f t="shared" si="191"/>
        <v>4400932.7300000004</v>
      </c>
      <c r="D1579" s="119">
        <f t="shared" si="192"/>
        <v>92206.74</v>
      </c>
      <c r="E1579" s="46">
        <v>0</v>
      </c>
      <c r="F1579" s="46">
        <v>0</v>
      </c>
      <c r="G1579" s="46">
        <v>0</v>
      </c>
      <c r="H1579" s="46">
        <v>0</v>
      </c>
      <c r="I1579" s="46">
        <v>0</v>
      </c>
      <c r="J1579" s="46">
        <v>0</v>
      </c>
      <c r="K1579" s="46">
        <v>0</v>
      </c>
      <c r="L1579" s="82">
        <v>2</v>
      </c>
      <c r="M1579" s="46">
        <v>4308725.99</v>
      </c>
      <c r="N1579" s="46">
        <v>0</v>
      </c>
      <c r="O1579" s="46">
        <v>0</v>
      </c>
      <c r="P1579" s="46">
        <v>0</v>
      </c>
      <c r="Q1579" s="46">
        <v>0</v>
      </c>
      <c r="R1579" s="46">
        <v>0</v>
      </c>
      <c r="S1579" s="46">
        <v>0</v>
      </c>
      <c r="T1579" s="46">
        <v>0</v>
      </c>
      <c r="U1579" s="46">
        <v>0</v>
      </c>
      <c r="V1579" s="46">
        <v>0</v>
      </c>
      <c r="W1579" s="46">
        <v>0</v>
      </c>
    </row>
    <row r="1580" spans="1:23" s="22" customFormat="1" ht="24.75" hidden="1" customHeight="1">
      <c r="A1580" s="16">
        <v>338</v>
      </c>
      <c r="B1580" s="89" t="s">
        <v>871</v>
      </c>
      <c r="C1580" s="40">
        <f t="shared" si="191"/>
        <v>1167168.49</v>
      </c>
      <c r="D1580" s="119">
        <f t="shared" si="192"/>
        <v>24454.09</v>
      </c>
      <c r="E1580" s="46">
        <v>0</v>
      </c>
      <c r="F1580" s="46">
        <v>1142714.3999999999</v>
      </c>
      <c r="G1580" s="46">
        <v>0</v>
      </c>
      <c r="H1580" s="46">
        <v>0</v>
      </c>
      <c r="I1580" s="46">
        <v>0</v>
      </c>
      <c r="J1580" s="46">
        <v>0</v>
      </c>
      <c r="K1580" s="46">
        <v>0</v>
      </c>
      <c r="L1580" s="82">
        <v>0</v>
      </c>
      <c r="M1580" s="46">
        <v>0</v>
      </c>
      <c r="N1580" s="46">
        <v>0</v>
      </c>
      <c r="O1580" s="46">
        <v>0</v>
      </c>
      <c r="P1580" s="46">
        <v>0</v>
      </c>
      <c r="Q1580" s="46">
        <v>0</v>
      </c>
      <c r="R1580" s="46">
        <v>0</v>
      </c>
      <c r="S1580" s="46">
        <v>0</v>
      </c>
      <c r="T1580" s="46">
        <v>0</v>
      </c>
      <c r="U1580" s="46">
        <v>0</v>
      </c>
      <c r="V1580" s="46">
        <v>0</v>
      </c>
      <c r="W1580" s="46">
        <v>0</v>
      </c>
    </row>
    <row r="1581" spans="1:23" s="22" customFormat="1" ht="24.75" hidden="1" customHeight="1">
      <c r="A1581" s="16">
        <v>339</v>
      </c>
      <c r="B1581" s="89" t="s">
        <v>873</v>
      </c>
      <c r="C1581" s="40">
        <f t="shared" si="191"/>
        <v>1165767.54</v>
      </c>
      <c r="D1581" s="119">
        <f t="shared" si="192"/>
        <v>24424.74</v>
      </c>
      <c r="E1581" s="46">
        <v>0</v>
      </c>
      <c r="F1581" s="46">
        <v>1141342.8</v>
      </c>
      <c r="G1581" s="46">
        <v>0</v>
      </c>
      <c r="H1581" s="46">
        <v>0</v>
      </c>
      <c r="I1581" s="46">
        <v>0</v>
      </c>
      <c r="J1581" s="46">
        <v>0</v>
      </c>
      <c r="K1581" s="46">
        <v>0</v>
      </c>
      <c r="L1581" s="82">
        <v>0</v>
      </c>
      <c r="M1581" s="46">
        <v>0</v>
      </c>
      <c r="N1581" s="46">
        <v>0</v>
      </c>
      <c r="O1581" s="46">
        <v>0</v>
      </c>
      <c r="P1581" s="46">
        <v>0</v>
      </c>
      <c r="Q1581" s="46">
        <v>0</v>
      </c>
      <c r="R1581" s="46">
        <v>0</v>
      </c>
      <c r="S1581" s="46">
        <v>0</v>
      </c>
      <c r="T1581" s="46">
        <v>0</v>
      </c>
      <c r="U1581" s="46">
        <v>0</v>
      </c>
      <c r="V1581" s="46">
        <v>0</v>
      </c>
      <c r="W1581" s="46">
        <v>0</v>
      </c>
    </row>
    <row r="1582" spans="1:23" s="4" customFormat="1" ht="24.75" hidden="1" customHeight="1">
      <c r="A1582" s="16">
        <v>340</v>
      </c>
      <c r="B1582" s="89" t="s">
        <v>874</v>
      </c>
      <c r="C1582" s="135">
        <f t="shared" si="191"/>
        <v>7929202.4199999999</v>
      </c>
      <c r="D1582" s="47">
        <f t="shared" si="192"/>
        <v>160392.57999999999</v>
      </c>
      <c r="E1582" s="46">
        <v>273829.46999999997</v>
      </c>
      <c r="F1582" s="46">
        <v>0</v>
      </c>
      <c r="G1582" s="46">
        <v>2711533.4</v>
      </c>
      <c r="H1582" s="46">
        <v>0</v>
      </c>
      <c r="I1582" s="46">
        <v>0</v>
      </c>
      <c r="J1582" s="46">
        <v>0</v>
      </c>
      <c r="K1582" s="46">
        <v>0</v>
      </c>
      <c r="L1582" s="82">
        <v>0</v>
      </c>
      <c r="M1582" s="46">
        <v>0</v>
      </c>
      <c r="N1582" s="46">
        <v>0</v>
      </c>
      <c r="O1582" s="46">
        <v>0</v>
      </c>
      <c r="P1582" s="79">
        <v>721</v>
      </c>
      <c r="Q1582" s="46">
        <v>1779831.32</v>
      </c>
      <c r="R1582" s="79">
        <v>2214</v>
      </c>
      <c r="S1582" s="46">
        <v>3003615.65</v>
      </c>
      <c r="T1582" s="46">
        <v>0</v>
      </c>
      <c r="U1582" s="46">
        <v>0</v>
      </c>
      <c r="V1582" s="79">
        <v>0</v>
      </c>
      <c r="W1582" s="46">
        <v>0</v>
      </c>
    </row>
    <row r="1583" spans="1:23" s="4" customFormat="1" ht="24.75" hidden="1" customHeight="1">
      <c r="A1583" s="16">
        <v>341</v>
      </c>
      <c r="B1583" s="89" t="s">
        <v>910</v>
      </c>
      <c r="C1583" s="40">
        <f t="shared" si="191"/>
        <v>13771338.029999999</v>
      </c>
      <c r="D1583" s="47">
        <f t="shared" si="192"/>
        <v>279570.62</v>
      </c>
      <c r="E1583" s="46">
        <v>427719.94</v>
      </c>
      <c r="F1583" s="46">
        <v>1249518.6100000001</v>
      </c>
      <c r="G1583" s="46">
        <v>947843.76</v>
      </c>
      <c r="H1583" s="46">
        <v>207412.13</v>
      </c>
      <c r="I1583" s="46">
        <v>121428.6</v>
      </c>
      <c r="J1583" s="46">
        <v>249702.41</v>
      </c>
      <c r="K1583" s="46">
        <v>0</v>
      </c>
      <c r="L1583" s="82">
        <v>0</v>
      </c>
      <c r="M1583" s="46">
        <v>0</v>
      </c>
      <c r="N1583" s="46">
        <v>0</v>
      </c>
      <c r="O1583" s="46">
        <v>0</v>
      </c>
      <c r="P1583" s="79">
        <v>0</v>
      </c>
      <c r="Q1583" s="46">
        <v>0</v>
      </c>
      <c r="R1583" s="79">
        <v>2214</v>
      </c>
      <c r="S1583" s="46">
        <v>10288141.960000001</v>
      </c>
      <c r="T1583" s="46">
        <v>0</v>
      </c>
      <c r="U1583" s="46">
        <v>0</v>
      </c>
      <c r="V1583" s="79">
        <v>0</v>
      </c>
      <c r="W1583" s="46">
        <v>0</v>
      </c>
    </row>
    <row r="1584" spans="1:23" s="4" customFormat="1" ht="24.75" hidden="1" customHeight="1">
      <c r="A1584" s="16">
        <v>342</v>
      </c>
      <c r="B1584" s="89" t="s">
        <v>172</v>
      </c>
      <c r="C1584" s="40">
        <f t="shared" si="191"/>
        <v>13638508.93</v>
      </c>
      <c r="D1584" s="47">
        <f t="shared" si="192"/>
        <v>276221.55</v>
      </c>
      <c r="E1584" s="46">
        <v>454738.32</v>
      </c>
      <c r="F1584" s="46">
        <v>1413220.61</v>
      </c>
      <c r="G1584" s="46">
        <v>3140775.38</v>
      </c>
      <c r="H1584" s="46">
        <v>1171169.42</v>
      </c>
      <c r="I1584" s="46">
        <v>397222.73</v>
      </c>
      <c r="J1584" s="46">
        <v>1184032.3600000001</v>
      </c>
      <c r="K1584" s="46">
        <v>0</v>
      </c>
      <c r="L1584" s="82">
        <v>0</v>
      </c>
      <c r="M1584" s="46">
        <v>0</v>
      </c>
      <c r="N1584" s="46">
        <v>0</v>
      </c>
      <c r="O1584" s="46">
        <v>0</v>
      </c>
      <c r="P1584" s="79">
        <v>721</v>
      </c>
      <c r="Q1584" s="46">
        <v>1691991.13</v>
      </c>
      <c r="R1584" s="79">
        <v>2214</v>
      </c>
      <c r="S1584" s="46">
        <v>3909137.43</v>
      </c>
      <c r="T1584" s="46">
        <v>0</v>
      </c>
      <c r="U1584" s="46">
        <v>0</v>
      </c>
      <c r="V1584" s="79">
        <v>0</v>
      </c>
      <c r="W1584" s="46">
        <v>0</v>
      </c>
    </row>
    <row r="1585" spans="1:23" s="4" customFormat="1" ht="24.75" hidden="1" customHeight="1">
      <c r="A1585" s="16">
        <v>343</v>
      </c>
      <c r="B1585" s="89" t="s">
        <v>876</v>
      </c>
      <c r="C1585" s="40">
        <f t="shared" si="191"/>
        <v>1179522.1200000001</v>
      </c>
      <c r="D1585" s="47">
        <f t="shared" si="192"/>
        <v>24712.92</v>
      </c>
      <c r="E1585" s="46">
        <v>0</v>
      </c>
      <c r="F1585" s="46">
        <v>1154809.2</v>
      </c>
      <c r="G1585" s="46">
        <v>0</v>
      </c>
      <c r="H1585" s="46">
        <v>0</v>
      </c>
      <c r="I1585" s="46">
        <v>0</v>
      </c>
      <c r="J1585" s="46">
        <v>0</v>
      </c>
      <c r="K1585" s="46">
        <v>0</v>
      </c>
      <c r="L1585" s="82">
        <v>0</v>
      </c>
      <c r="M1585" s="46">
        <v>0</v>
      </c>
      <c r="N1585" s="46">
        <v>0</v>
      </c>
      <c r="O1585" s="46">
        <v>0</v>
      </c>
      <c r="P1585" s="46">
        <v>0</v>
      </c>
      <c r="Q1585" s="46">
        <v>0</v>
      </c>
      <c r="R1585" s="46">
        <v>0</v>
      </c>
      <c r="S1585" s="46">
        <v>0</v>
      </c>
      <c r="T1585" s="46">
        <v>0</v>
      </c>
      <c r="U1585" s="46">
        <v>0</v>
      </c>
      <c r="V1585" s="46">
        <v>0</v>
      </c>
      <c r="W1585" s="46">
        <v>0</v>
      </c>
    </row>
    <row r="1586" spans="1:23" s="4" customFormat="1" ht="24.75" hidden="1" customHeight="1">
      <c r="A1586" s="16">
        <v>344</v>
      </c>
      <c r="B1586" s="89" t="s">
        <v>1376</v>
      </c>
      <c r="C1586" s="40">
        <f t="shared" si="191"/>
        <v>4399658.96</v>
      </c>
      <c r="D1586" s="47">
        <f t="shared" si="192"/>
        <v>92180.05</v>
      </c>
      <c r="E1586" s="46">
        <v>0</v>
      </c>
      <c r="F1586" s="46">
        <v>0</v>
      </c>
      <c r="G1586" s="46">
        <v>0</v>
      </c>
      <c r="H1586" s="46">
        <v>0</v>
      </c>
      <c r="I1586" s="46">
        <v>0</v>
      </c>
      <c r="J1586" s="46">
        <v>0</v>
      </c>
      <c r="K1586" s="46">
        <v>0</v>
      </c>
      <c r="L1586" s="82">
        <v>2</v>
      </c>
      <c r="M1586" s="46">
        <v>4307478.91</v>
      </c>
      <c r="N1586" s="46">
        <v>0</v>
      </c>
      <c r="O1586" s="46">
        <v>0</v>
      </c>
      <c r="P1586" s="46">
        <v>0</v>
      </c>
      <c r="Q1586" s="46">
        <v>0</v>
      </c>
      <c r="R1586" s="46">
        <v>0</v>
      </c>
      <c r="S1586" s="46">
        <v>0</v>
      </c>
      <c r="T1586" s="46">
        <v>0</v>
      </c>
      <c r="U1586" s="46">
        <v>0</v>
      </c>
      <c r="V1586" s="46">
        <v>0</v>
      </c>
      <c r="W1586" s="46">
        <v>0</v>
      </c>
    </row>
    <row r="1587" spans="1:23" s="4" customFormat="1" ht="24.75" hidden="1" customHeight="1">
      <c r="A1587" s="16">
        <v>345</v>
      </c>
      <c r="B1587" s="89" t="s">
        <v>1377</v>
      </c>
      <c r="C1587" s="40">
        <f t="shared" si="191"/>
        <v>4399762.51</v>
      </c>
      <c r="D1587" s="47">
        <f t="shared" si="192"/>
        <v>92182.22</v>
      </c>
      <c r="E1587" s="46">
        <v>0</v>
      </c>
      <c r="F1587" s="46">
        <v>0</v>
      </c>
      <c r="G1587" s="46">
        <v>0</v>
      </c>
      <c r="H1587" s="46">
        <v>0</v>
      </c>
      <c r="I1587" s="46">
        <v>0</v>
      </c>
      <c r="J1587" s="46">
        <v>0</v>
      </c>
      <c r="K1587" s="46">
        <v>0</v>
      </c>
      <c r="L1587" s="82">
        <v>2</v>
      </c>
      <c r="M1587" s="46">
        <v>4307580.29</v>
      </c>
      <c r="N1587" s="46">
        <v>0</v>
      </c>
      <c r="O1587" s="46">
        <v>0</v>
      </c>
      <c r="P1587" s="50">
        <v>0</v>
      </c>
      <c r="Q1587" s="46">
        <v>0</v>
      </c>
      <c r="R1587" s="50">
        <v>0</v>
      </c>
      <c r="S1587" s="46">
        <v>0</v>
      </c>
      <c r="T1587" s="46">
        <v>0</v>
      </c>
      <c r="U1587" s="46">
        <v>0</v>
      </c>
      <c r="V1587" s="50">
        <v>0</v>
      </c>
      <c r="W1587" s="46">
        <v>0</v>
      </c>
    </row>
    <row r="1588" spans="1:23" s="4" customFormat="1" ht="24.75" hidden="1" customHeight="1">
      <c r="A1588" s="16">
        <v>346</v>
      </c>
      <c r="B1588" s="89" t="s">
        <v>1378</v>
      </c>
      <c r="C1588" s="40">
        <f t="shared" si="191"/>
        <v>9527570.3599999994</v>
      </c>
      <c r="D1588" s="47">
        <v>103402.99</v>
      </c>
      <c r="E1588" s="46">
        <v>75324.39</v>
      </c>
      <c r="F1588" s="46">
        <v>0</v>
      </c>
      <c r="G1588" s="46">
        <v>0</v>
      </c>
      <c r="H1588" s="46">
        <v>0</v>
      </c>
      <c r="I1588" s="46">
        <v>0</v>
      </c>
      <c r="J1588" s="46">
        <v>0</v>
      </c>
      <c r="K1588" s="46">
        <v>0</v>
      </c>
      <c r="L1588" s="82">
        <v>5</v>
      </c>
      <c r="M1588" s="46">
        <v>9348842.9800000004</v>
      </c>
      <c r="N1588" s="46">
        <v>0</v>
      </c>
      <c r="O1588" s="46">
        <v>0</v>
      </c>
      <c r="P1588" s="46">
        <v>0</v>
      </c>
      <c r="Q1588" s="46">
        <v>0</v>
      </c>
      <c r="R1588" s="46">
        <v>0</v>
      </c>
      <c r="S1588" s="46">
        <v>0</v>
      </c>
      <c r="T1588" s="46">
        <v>0</v>
      </c>
      <c r="U1588" s="46">
        <v>0</v>
      </c>
      <c r="V1588" s="46">
        <v>0</v>
      </c>
      <c r="W1588" s="46">
        <v>0</v>
      </c>
    </row>
    <row r="1589" spans="1:23" s="4" customFormat="1" ht="24.75" hidden="1" customHeight="1">
      <c r="A1589" s="16">
        <v>347</v>
      </c>
      <c r="B1589" s="89" t="s">
        <v>1385</v>
      </c>
      <c r="C1589" s="40">
        <f t="shared" si="191"/>
        <v>4048140.69</v>
      </c>
      <c r="D1589" s="47">
        <f t="shared" si="192"/>
        <v>83804.11</v>
      </c>
      <c r="E1589" s="46">
        <v>48256.68</v>
      </c>
      <c r="F1589" s="46">
        <v>0</v>
      </c>
      <c r="G1589" s="46">
        <v>0</v>
      </c>
      <c r="H1589" s="46">
        <v>0</v>
      </c>
      <c r="I1589" s="46">
        <v>0</v>
      </c>
      <c r="J1589" s="46">
        <v>0</v>
      </c>
      <c r="K1589" s="46">
        <v>0</v>
      </c>
      <c r="L1589" s="82">
        <v>2</v>
      </c>
      <c r="M1589" s="46">
        <v>3916079.9</v>
      </c>
      <c r="N1589" s="46">
        <v>0</v>
      </c>
      <c r="O1589" s="46">
        <v>0</v>
      </c>
      <c r="P1589" s="46">
        <v>0</v>
      </c>
      <c r="Q1589" s="46">
        <v>0</v>
      </c>
      <c r="R1589" s="46">
        <v>0</v>
      </c>
      <c r="S1589" s="46">
        <v>0</v>
      </c>
      <c r="T1589" s="46">
        <v>0</v>
      </c>
      <c r="U1589" s="46">
        <v>0</v>
      </c>
      <c r="V1589" s="46">
        <v>0</v>
      </c>
      <c r="W1589" s="46">
        <v>0</v>
      </c>
    </row>
    <row r="1590" spans="1:23" s="4" customFormat="1" ht="24.75" hidden="1" customHeight="1">
      <c r="A1590" s="16">
        <v>348</v>
      </c>
      <c r="B1590" s="89" t="s">
        <v>1386</v>
      </c>
      <c r="C1590" s="40">
        <f t="shared" si="191"/>
        <v>4056614.73</v>
      </c>
      <c r="D1590" s="47">
        <f t="shared" si="192"/>
        <v>83974.84</v>
      </c>
      <c r="E1590" s="46">
        <v>48581.91</v>
      </c>
      <c r="F1590" s="46">
        <v>0</v>
      </c>
      <c r="G1590" s="46">
        <v>0</v>
      </c>
      <c r="H1590" s="46">
        <v>0</v>
      </c>
      <c r="I1590" s="46">
        <v>0</v>
      </c>
      <c r="J1590" s="46">
        <v>0</v>
      </c>
      <c r="K1590" s="46">
        <v>0</v>
      </c>
      <c r="L1590" s="82">
        <v>2</v>
      </c>
      <c r="M1590" s="46">
        <v>3924057.98</v>
      </c>
      <c r="N1590" s="46">
        <v>0</v>
      </c>
      <c r="O1590" s="46">
        <v>0</v>
      </c>
      <c r="P1590" s="46">
        <v>0</v>
      </c>
      <c r="Q1590" s="46">
        <v>0</v>
      </c>
      <c r="R1590" s="46">
        <v>0</v>
      </c>
      <c r="S1590" s="46">
        <v>0</v>
      </c>
      <c r="T1590" s="46">
        <v>0</v>
      </c>
      <c r="U1590" s="46">
        <v>0</v>
      </c>
      <c r="V1590" s="46">
        <v>0</v>
      </c>
      <c r="W1590" s="46">
        <v>0</v>
      </c>
    </row>
    <row r="1591" spans="1:23" s="4" customFormat="1" ht="24.75" hidden="1" customHeight="1">
      <c r="A1591" s="16">
        <v>349</v>
      </c>
      <c r="B1591" s="89" t="s">
        <v>1379</v>
      </c>
      <c r="C1591" s="40">
        <f t="shared" si="191"/>
        <v>9504701.7200000007</v>
      </c>
      <c r="D1591" s="47">
        <v>104050.33</v>
      </c>
      <c r="E1591" s="46">
        <v>0</v>
      </c>
      <c r="F1591" s="46">
        <v>0</v>
      </c>
      <c r="G1591" s="46">
        <v>0</v>
      </c>
      <c r="H1591" s="46">
        <v>0</v>
      </c>
      <c r="I1591" s="46">
        <v>0</v>
      </c>
      <c r="J1591" s="46">
        <v>0</v>
      </c>
      <c r="K1591" s="46">
        <v>0</v>
      </c>
      <c r="L1591" s="82">
        <v>5</v>
      </c>
      <c r="M1591" s="46">
        <v>9400651.3900000006</v>
      </c>
      <c r="N1591" s="46">
        <v>0</v>
      </c>
      <c r="O1591" s="46">
        <v>0</v>
      </c>
      <c r="P1591" s="46">
        <v>0</v>
      </c>
      <c r="Q1591" s="46">
        <v>0</v>
      </c>
      <c r="R1591" s="46">
        <v>0</v>
      </c>
      <c r="S1591" s="46">
        <v>0</v>
      </c>
      <c r="T1591" s="46">
        <v>0</v>
      </c>
      <c r="U1591" s="46">
        <v>0</v>
      </c>
      <c r="V1591" s="46">
        <v>0</v>
      </c>
      <c r="W1591" s="46">
        <v>0</v>
      </c>
    </row>
    <row r="1592" spans="1:23" s="4" customFormat="1" ht="24.75" hidden="1" customHeight="1">
      <c r="A1592" s="16">
        <v>350</v>
      </c>
      <c r="B1592" s="89" t="s">
        <v>1389</v>
      </c>
      <c r="C1592" s="40">
        <f t="shared" si="191"/>
        <v>7782275.7199999997</v>
      </c>
      <c r="D1592" s="47">
        <f t="shared" si="192"/>
        <v>161615.17000000001</v>
      </c>
      <c r="E1592" s="46">
        <v>68549.83</v>
      </c>
      <c r="F1592" s="46">
        <v>0</v>
      </c>
      <c r="G1592" s="46">
        <v>0</v>
      </c>
      <c r="H1592" s="46">
        <v>0</v>
      </c>
      <c r="I1592" s="46">
        <v>0</v>
      </c>
      <c r="J1592" s="46">
        <v>0</v>
      </c>
      <c r="K1592" s="46">
        <v>0</v>
      </c>
      <c r="L1592" s="82">
        <v>4</v>
      </c>
      <c r="M1592" s="46">
        <v>7552110.7199999997</v>
      </c>
      <c r="N1592" s="46">
        <v>0</v>
      </c>
      <c r="O1592" s="46">
        <v>0</v>
      </c>
      <c r="P1592" s="46">
        <v>0</v>
      </c>
      <c r="Q1592" s="46">
        <v>0</v>
      </c>
      <c r="R1592" s="46">
        <v>0</v>
      </c>
      <c r="S1592" s="46">
        <v>0</v>
      </c>
      <c r="T1592" s="46">
        <v>0</v>
      </c>
      <c r="U1592" s="46">
        <v>0</v>
      </c>
      <c r="V1592" s="46">
        <v>0</v>
      </c>
      <c r="W1592" s="46">
        <v>0</v>
      </c>
    </row>
    <row r="1593" spans="1:23" s="4" customFormat="1" ht="24.75" hidden="1" customHeight="1">
      <c r="A1593" s="16">
        <v>351</v>
      </c>
      <c r="B1593" s="89" t="s">
        <v>1381</v>
      </c>
      <c r="C1593" s="40">
        <f t="shared" si="191"/>
        <v>11903320.83</v>
      </c>
      <c r="D1593" s="47">
        <f t="shared" si="192"/>
        <v>247873.62</v>
      </c>
      <c r="E1593" s="46">
        <v>72567.600000000006</v>
      </c>
      <c r="F1593" s="46">
        <v>0</v>
      </c>
      <c r="G1593" s="46">
        <v>0</v>
      </c>
      <c r="H1593" s="46">
        <v>0</v>
      </c>
      <c r="I1593" s="46">
        <v>0</v>
      </c>
      <c r="J1593" s="46">
        <v>0</v>
      </c>
      <c r="K1593" s="46">
        <v>0</v>
      </c>
      <c r="L1593" s="82">
        <v>6</v>
      </c>
      <c r="M1593" s="46">
        <v>11582879.609999999</v>
      </c>
      <c r="N1593" s="46">
        <v>0</v>
      </c>
      <c r="O1593" s="46">
        <v>0</v>
      </c>
      <c r="P1593" s="46">
        <v>0</v>
      </c>
      <c r="Q1593" s="46">
        <v>0</v>
      </c>
      <c r="R1593" s="46">
        <v>0</v>
      </c>
      <c r="S1593" s="46">
        <v>0</v>
      </c>
      <c r="T1593" s="46">
        <v>0</v>
      </c>
      <c r="U1593" s="46">
        <v>0</v>
      </c>
      <c r="V1593" s="46">
        <v>0</v>
      </c>
      <c r="W1593" s="46">
        <v>0</v>
      </c>
    </row>
    <row r="1594" spans="1:23" s="4" customFormat="1" ht="24.75" hidden="1" customHeight="1">
      <c r="A1594" s="16">
        <v>352</v>
      </c>
      <c r="B1594" s="89" t="s">
        <v>1387</v>
      </c>
      <c r="C1594" s="40">
        <f t="shared" si="191"/>
        <v>5972614.4500000002</v>
      </c>
      <c r="D1594" s="47">
        <f t="shared" si="192"/>
        <v>124053.67</v>
      </c>
      <c r="E1594" s="46">
        <v>51660.4</v>
      </c>
      <c r="F1594" s="46">
        <v>0</v>
      </c>
      <c r="G1594" s="46">
        <v>0</v>
      </c>
      <c r="H1594" s="46">
        <v>0</v>
      </c>
      <c r="I1594" s="46">
        <v>0</v>
      </c>
      <c r="J1594" s="46">
        <v>0</v>
      </c>
      <c r="K1594" s="46">
        <v>0</v>
      </c>
      <c r="L1594" s="82">
        <v>3</v>
      </c>
      <c r="M1594" s="46">
        <v>5796900.3799999999</v>
      </c>
      <c r="N1594" s="46">
        <v>0</v>
      </c>
      <c r="O1594" s="46">
        <v>0</v>
      </c>
      <c r="P1594" s="46">
        <v>0</v>
      </c>
      <c r="Q1594" s="46">
        <v>0</v>
      </c>
      <c r="R1594" s="46">
        <v>0</v>
      </c>
      <c r="S1594" s="46">
        <v>0</v>
      </c>
      <c r="T1594" s="46">
        <v>0</v>
      </c>
      <c r="U1594" s="46">
        <v>0</v>
      </c>
      <c r="V1594" s="46">
        <v>0</v>
      </c>
      <c r="W1594" s="46">
        <v>0</v>
      </c>
    </row>
    <row r="1595" spans="1:23" s="4" customFormat="1" ht="24.75" hidden="1" customHeight="1">
      <c r="A1595" s="16">
        <v>353</v>
      </c>
      <c r="B1595" s="89" t="s">
        <v>1380</v>
      </c>
      <c r="C1595" s="40">
        <f t="shared" si="191"/>
        <v>9909043.7100000009</v>
      </c>
      <c r="D1595" s="47">
        <f t="shared" si="192"/>
        <v>206126.49</v>
      </c>
      <c r="E1595" s="46">
        <v>70838.149999999994</v>
      </c>
      <c r="F1595" s="46">
        <v>0</v>
      </c>
      <c r="G1595" s="46">
        <v>0</v>
      </c>
      <c r="H1595" s="46">
        <v>0</v>
      </c>
      <c r="I1595" s="46">
        <v>0</v>
      </c>
      <c r="J1595" s="46">
        <v>0</v>
      </c>
      <c r="K1595" s="46">
        <v>0</v>
      </c>
      <c r="L1595" s="82">
        <v>5</v>
      </c>
      <c r="M1595" s="46">
        <v>9632079.0700000003</v>
      </c>
      <c r="N1595" s="46">
        <v>0</v>
      </c>
      <c r="O1595" s="46">
        <v>0</v>
      </c>
      <c r="P1595" s="46">
        <v>0</v>
      </c>
      <c r="Q1595" s="46">
        <v>0</v>
      </c>
      <c r="R1595" s="46">
        <v>0</v>
      </c>
      <c r="S1595" s="46">
        <v>0</v>
      </c>
      <c r="T1595" s="46">
        <v>0</v>
      </c>
      <c r="U1595" s="46">
        <v>0</v>
      </c>
      <c r="V1595" s="46">
        <v>0</v>
      </c>
      <c r="W1595" s="46">
        <v>0</v>
      </c>
    </row>
    <row r="1596" spans="1:23" s="4" customFormat="1" ht="24.75" hidden="1" customHeight="1">
      <c r="A1596" s="16">
        <v>354</v>
      </c>
      <c r="B1596" s="89" t="s">
        <v>1388</v>
      </c>
      <c r="C1596" s="40">
        <f t="shared" si="191"/>
        <v>9921234.0099999998</v>
      </c>
      <c r="D1596" s="47">
        <f t="shared" si="192"/>
        <v>206420.52</v>
      </c>
      <c r="E1596" s="46">
        <v>68994.81</v>
      </c>
      <c r="F1596" s="46">
        <v>0</v>
      </c>
      <c r="G1596" s="46">
        <v>0</v>
      </c>
      <c r="H1596" s="46">
        <v>0</v>
      </c>
      <c r="I1596" s="46">
        <v>0</v>
      </c>
      <c r="J1596" s="46">
        <v>0</v>
      </c>
      <c r="K1596" s="46">
        <v>0</v>
      </c>
      <c r="L1596" s="82">
        <v>5</v>
      </c>
      <c r="M1596" s="46">
        <v>9645818.6799999997</v>
      </c>
      <c r="N1596" s="46">
        <v>0</v>
      </c>
      <c r="O1596" s="46">
        <v>0</v>
      </c>
      <c r="P1596" s="46">
        <v>0</v>
      </c>
      <c r="Q1596" s="46">
        <v>0</v>
      </c>
      <c r="R1596" s="46">
        <v>0</v>
      </c>
      <c r="S1596" s="46">
        <v>0</v>
      </c>
      <c r="T1596" s="46">
        <v>0</v>
      </c>
      <c r="U1596" s="46">
        <v>0</v>
      </c>
      <c r="V1596" s="46">
        <v>0</v>
      </c>
      <c r="W1596" s="46">
        <v>0</v>
      </c>
    </row>
    <row r="1597" spans="1:23" s="4" customFormat="1" ht="24.75" hidden="1" customHeight="1">
      <c r="A1597" s="16">
        <v>355</v>
      </c>
      <c r="B1597" s="89" t="s">
        <v>1368</v>
      </c>
      <c r="C1597" s="40">
        <f t="shared" si="191"/>
        <v>12856582.43</v>
      </c>
      <c r="D1597" s="47">
        <v>140895.71</v>
      </c>
      <c r="E1597" s="46">
        <v>0</v>
      </c>
      <c r="F1597" s="46">
        <v>0</v>
      </c>
      <c r="G1597" s="46">
        <v>0</v>
      </c>
      <c r="H1597" s="46">
        <v>0</v>
      </c>
      <c r="I1597" s="46">
        <v>0</v>
      </c>
      <c r="J1597" s="46">
        <v>0</v>
      </c>
      <c r="K1597" s="46">
        <v>0</v>
      </c>
      <c r="L1597" s="82">
        <v>6</v>
      </c>
      <c r="M1597" s="46">
        <v>12715686.720000001</v>
      </c>
      <c r="N1597" s="46">
        <v>0</v>
      </c>
      <c r="O1597" s="46">
        <v>0</v>
      </c>
      <c r="P1597" s="46">
        <v>0</v>
      </c>
      <c r="Q1597" s="46">
        <v>0</v>
      </c>
      <c r="R1597" s="46">
        <v>0</v>
      </c>
      <c r="S1597" s="46">
        <v>0</v>
      </c>
      <c r="T1597" s="46">
        <v>0</v>
      </c>
      <c r="U1597" s="46">
        <v>0</v>
      </c>
      <c r="V1597" s="46">
        <v>0</v>
      </c>
      <c r="W1597" s="46">
        <v>0</v>
      </c>
    </row>
    <row r="1598" spans="1:23" s="4" customFormat="1" ht="24.75" hidden="1" customHeight="1">
      <c r="A1598" s="16">
        <v>356</v>
      </c>
      <c r="B1598" s="89" t="s">
        <v>1382</v>
      </c>
      <c r="C1598" s="40">
        <f t="shared" si="191"/>
        <v>9920462.4499999993</v>
      </c>
      <c r="D1598" s="47">
        <f t="shared" si="192"/>
        <v>206358.33</v>
      </c>
      <c r="E1598" s="46">
        <v>71191.55</v>
      </c>
      <c r="F1598" s="46">
        <v>0</v>
      </c>
      <c r="G1598" s="46">
        <v>0</v>
      </c>
      <c r="H1598" s="46">
        <v>0</v>
      </c>
      <c r="I1598" s="46">
        <v>0</v>
      </c>
      <c r="J1598" s="46">
        <v>0</v>
      </c>
      <c r="K1598" s="46">
        <v>0</v>
      </c>
      <c r="L1598" s="82">
        <v>5</v>
      </c>
      <c r="M1598" s="46">
        <v>9642912.5700000003</v>
      </c>
      <c r="N1598" s="46">
        <v>0</v>
      </c>
      <c r="O1598" s="46">
        <v>0</v>
      </c>
      <c r="P1598" s="46">
        <v>0</v>
      </c>
      <c r="Q1598" s="46">
        <v>0</v>
      </c>
      <c r="R1598" s="46">
        <v>0</v>
      </c>
      <c r="S1598" s="46">
        <v>0</v>
      </c>
      <c r="T1598" s="46">
        <v>0</v>
      </c>
      <c r="U1598" s="46">
        <v>0</v>
      </c>
      <c r="V1598" s="46">
        <v>0</v>
      </c>
      <c r="W1598" s="46">
        <v>0</v>
      </c>
    </row>
    <row r="1599" spans="1:23" s="4" customFormat="1" ht="24.75" hidden="1" customHeight="1">
      <c r="A1599" s="16">
        <v>357</v>
      </c>
      <c r="B1599" s="89" t="s">
        <v>1369</v>
      </c>
      <c r="C1599" s="40">
        <f t="shared" si="191"/>
        <v>6409767.0700000003</v>
      </c>
      <c r="D1599" s="47">
        <v>70242.14</v>
      </c>
      <c r="E1599" s="46">
        <v>0</v>
      </c>
      <c r="F1599" s="46">
        <v>0</v>
      </c>
      <c r="G1599" s="46">
        <v>0</v>
      </c>
      <c r="H1599" s="46">
        <v>0</v>
      </c>
      <c r="I1599" s="46">
        <v>0</v>
      </c>
      <c r="J1599" s="46">
        <v>0</v>
      </c>
      <c r="K1599" s="46">
        <v>0</v>
      </c>
      <c r="L1599" s="82">
        <v>3</v>
      </c>
      <c r="M1599" s="46">
        <v>6339524.9299999997</v>
      </c>
      <c r="N1599" s="46">
        <v>0</v>
      </c>
      <c r="O1599" s="46">
        <v>0</v>
      </c>
      <c r="P1599" s="46">
        <v>0</v>
      </c>
      <c r="Q1599" s="46">
        <v>0</v>
      </c>
      <c r="R1599" s="46">
        <v>0</v>
      </c>
      <c r="S1599" s="46">
        <v>0</v>
      </c>
      <c r="T1599" s="46">
        <v>0</v>
      </c>
      <c r="U1599" s="46">
        <v>0</v>
      </c>
      <c r="V1599" s="46">
        <v>0</v>
      </c>
      <c r="W1599" s="46">
        <v>0</v>
      </c>
    </row>
    <row r="1600" spans="1:23" s="4" customFormat="1" ht="24.75" hidden="1" customHeight="1">
      <c r="A1600" s="16">
        <v>358</v>
      </c>
      <c r="B1600" s="89" t="s">
        <v>1458</v>
      </c>
      <c r="C1600" s="40">
        <f t="shared" si="191"/>
        <v>2198542.71</v>
      </c>
      <c r="D1600" s="47">
        <f t="shared" si="192"/>
        <v>46063.06</v>
      </c>
      <c r="E1600" s="46">
        <v>0</v>
      </c>
      <c r="F1600" s="46">
        <v>0</v>
      </c>
      <c r="G1600" s="46">
        <v>0</v>
      </c>
      <c r="H1600" s="46">
        <v>0</v>
      </c>
      <c r="I1600" s="46">
        <v>0</v>
      </c>
      <c r="J1600" s="46">
        <v>0</v>
      </c>
      <c r="K1600" s="46">
        <v>0</v>
      </c>
      <c r="L1600" s="82">
        <v>1</v>
      </c>
      <c r="M1600" s="46">
        <v>2152479.65</v>
      </c>
      <c r="N1600" s="46">
        <v>0</v>
      </c>
      <c r="O1600" s="46">
        <v>0</v>
      </c>
      <c r="P1600" s="46">
        <v>0</v>
      </c>
      <c r="Q1600" s="46">
        <v>0</v>
      </c>
      <c r="R1600" s="46">
        <v>0</v>
      </c>
      <c r="S1600" s="46">
        <v>0</v>
      </c>
      <c r="T1600" s="46">
        <v>0</v>
      </c>
      <c r="U1600" s="46">
        <v>0</v>
      </c>
      <c r="V1600" s="46">
        <v>0</v>
      </c>
      <c r="W1600" s="46">
        <v>0</v>
      </c>
    </row>
    <row r="1601" spans="1:23" s="4" customFormat="1" ht="24.75" hidden="1" customHeight="1">
      <c r="A1601" s="16">
        <v>359</v>
      </c>
      <c r="B1601" s="89" t="s">
        <v>1373</v>
      </c>
      <c r="C1601" s="40">
        <f t="shared" si="191"/>
        <v>8790926.4199999999</v>
      </c>
      <c r="D1601" s="47">
        <f t="shared" si="192"/>
        <v>184184.28</v>
      </c>
      <c r="E1601" s="46">
        <v>0</v>
      </c>
      <c r="F1601" s="46">
        <v>0</v>
      </c>
      <c r="G1601" s="46">
        <v>0</v>
      </c>
      <c r="H1601" s="46">
        <v>0</v>
      </c>
      <c r="I1601" s="46">
        <v>0</v>
      </c>
      <c r="J1601" s="46">
        <v>0</v>
      </c>
      <c r="K1601" s="46">
        <v>0</v>
      </c>
      <c r="L1601" s="82">
        <v>4</v>
      </c>
      <c r="M1601" s="46">
        <v>8606742.1400000006</v>
      </c>
      <c r="N1601" s="46">
        <v>0</v>
      </c>
      <c r="O1601" s="46">
        <v>0</v>
      </c>
      <c r="P1601" s="46">
        <v>0</v>
      </c>
      <c r="Q1601" s="46">
        <v>0</v>
      </c>
      <c r="R1601" s="46">
        <v>0</v>
      </c>
      <c r="S1601" s="46">
        <v>0</v>
      </c>
      <c r="T1601" s="46">
        <v>0</v>
      </c>
      <c r="U1601" s="46">
        <v>0</v>
      </c>
      <c r="V1601" s="46">
        <v>0</v>
      </c>
      <c r="W1601" s="46">
        <v>0</v>
      </c>
    </row>
    <row r="1602" spans="1:23" s="4" customFormat="1" ht="24.75" hidden="1" customHeight="1">
      <c r="A1602" s="16">
        <v>360</v>
      </c>
      <c r="B1602" s="89" t="s">
        <v>1374</v>
      </c>
      <c r="C1602" s="40">
        <f t="shared" si="191"/>
        <v>4396080.17</v>
      </c>
      <c r="D1602" s="47">
        <f t="shared" si="192"/>
        <v>92105.07</v>
      </c>
      <c r="E1602" s="46">
        <v>0</v>
      </c>
      <c r="F1602" s="46">
        <v>0</v>
      </c>
      <c r="G1602" s="46">
        <v>0</v>
      </c>
      <c r="H1602" s="46">
        <v>0</v>
      </c>
      <c r="I1602" s="46">
        <v>0</v>
      </c>
      <c r="J1602" s="46">
        <v>0</v>
      </c>
      <c r="K1602" s="46">
        <v>0</v>
      </c>
      <c r="L1602" s="82">
        <v>2</v>
      </c>
      <c r="M1602" s="46">
        <v>4303975.0999999996</v>
      </c>
      <c r="N1602" s="46">
        <v>0</v>
      </c>
      <c r="O1602" s="46">
        <v>0</v>
      </c>
      <c r="P1602" s="46">
        <v>0</v>
      </c>
      <c r="Q1602" s="46">
        <v>0</v>
      </c>
      <c r="R1602" s="46">
        <v>0</v>
      </c>
      <c r="S1602" s="46">
        <v>0</v>
      </c>
      <c r="T1602" s="46">
        <v>0</v>
      </c>
      <c r="U1602" s="46">
        <v>0</v>
      </c>
      <c r="V1602" s="46">
        <v>0</v>
      </c>
      <c r="W1602" s="46">
        <v>0</v>
      </c>
    </row>
    <row r="1603" spans="1:23" s="4" customFormat="1" ht="24.75" hidden="1" customHeight="1">
      <c r="A1603" s="16">
        <v>361</v>
      </c>
      <c r="B1603" s="89" t="s">
        <v>1375</v>
      </c>
      <c r="C1603" s="40">
        <f t="shared" si="191"/>
        <v>4397859.8499999996</v>
      </c>
      <c r="D1603" s="47">
        <f t="shared" si="192"/>
        <v>92142.35</v>
      </c>
      <c r="E1603" s="46">
        <v>0</v>
      </c>
      <c r="F1603" s="46">
        <v>0</v>
      </c>
      <c r="G1603" s="46">
        <v>0</v>
      </c>
      <c r="H1603" s="46">
        <v>0</v>
      </c>
      <c r="I1603" s="46">
        <v>0</v>
      </c>
      <c r="J1603" s="46">
        <v>0</v>
      </c>
      <c r="K1603" s="46">
        <v>0</v>
      </c>
      <c r="L1603" s="82">
        <v>2</v>
      </c>
      <c r="M1603" s="46">
        <v>4305717.5</v>
      </c>
      <c r="N1603" s="46">
        <v>0</v>
      </c>
      <c r="O1603" s="46">
        <v>0</v>
      </c>
      <c r="P1603" s="46">
        <v>0</v>
      </c>
      <c r="Q1603" s="46">
        <v>0</v>
      </c>
      <c r="R1603" s="46">
        <v>0</v>
      </c>
      <c r="S1603" s="46">
        <v>0</v>
      </c>
      <c r="T1603" s="46">
        <v>0</v>
      </c>
      <c r="U1603" s="46">
        <v>0</v>
      </c>
      <c r="V1603" s="46">
        <v>0</v>
      </c>
      <c r="W1603" s="46">
        <v>0</v>
      </c>
    </row>
    <row r="1604" spans="1:23" s="4" customFormat="1" ht="24.75" hidden="1" customHeight="1">
      <c r="A1604" s="16">
        <v>362</v>
      </c>
      <c r="B1604" s="89" t="s">
        <v>1383</v>
      </c>
      <c r="C1604" s="40">
        <f t="shared" si="191"/>
        <v>7956895.04</v>
      </c>
      <c r="D1604" s="47">
        <f t="shared" si="192"/>
        <v>165283.54</v>
      </c>
      <c r="E1604" s="46">
        <v>68081.36</v>
      </c>
      <c r="F1604" s="46">
        <v>0</v>
      </c>
      <c r="G1604" s="46">
        <v>0</v>
      </c>
      <c r="H1604" s="46">
        <v>0</v>
      </c>
      <c r="I1604" s="46">
        <v>0</v>
      </c>
      <c r="J1604" s="46">
        <v>0</v>
      </c>
      <c r="K1604" s="46">
        <v>0</v>
      </c>
      <c r="L1604" s="82">
        <v>4</v>
      </c>
      <c r="M1604" s="46">
        <v>7723530.1399999997</v>
      </c>
      <c r="N1604" s="46">
        <v>0</v>
      </c>
      <c r="O1604" s="46">
        <v>0</v>
      </c>
      <c r="P1604" s="46">
        <v>0</v>
      </c>
      <c r="Q1604" s="46">
        <v>0</v>
      </c>
      <c r="R1604" s="46">
        <v>0</v>
      </c>
      <c r="S1604" s="46">
        <v>0</v>
      </c>
      <c r="T1604" s="46">
        <v>0</v>
      </c>
      <c r="U1604" s="46">
        <v>0</v>
      </c>
      <c r="V1604" s="46">
        <v>0</v>
      </c>
      <c r="W1604" s="46">
        <v>0</v>
      </c>
    </row>
    <row r="1605" spans="1:23" s="4" customFormat="1" ht="24.75" hidden="1" customHeight="1">
      <c r="A1605" s="16">
        <v>363</v>
      </c>
      <c r="B1605" s="89" t="s">
        <v>1371</v>
      </c>
      <c r="C1605" s="40">
        <f t="shared" si="191"/>
        <v>12870856.5</v>
      </c>
      <c r="D1605" s="47">
        <v>141054.23000000001</v>
      </c>
      <c r="E1605" s="46">
        <v>0</v>
      </c>
      <c r="F1605" s="46">
        <v>0</v>
      </c>
      <c r="G1605" s="46">
        <v>0</v>
      </c>
      <c r="H1605" s="46">
        <v>0</v>
      </c>
      <c r="I1605" s="46">
        <v>0</v>
      </c>
      <c r="J1605" s="46">
        <v>0</v>
      </c>
      <c r="K1605" s="46">
        <v>0</v>
      </c>
      <c r="L1605" s="82">
        <v>6</v>
      </c>
      <c r="M1605" s="46">
        <v>12729802.27</v>
      </c>
      <c r="N1605" s="46">
        <v>0</v>
      </c>
      <c r="O1605" s="46">
        <v>0</v>
      </c>
      <c r="P1605" s="46">
        <v>0</v>
      </c>
      <c r="Q1605" s="46">
        <v>0</v>
      </c>
      <c r="R1605" s="46">
        <v>0</v>
      </c>
      <c r="S1605" s="46">
        <v>0</v>
      </c>
      <c r="T1605" s="46">
        <v>0</v>
      </c>
      <c r="U1605" s="46">
        <v>0</v>
      </c>
      <c r="V1605" s="46">
        <v>0</v>
      </c>
      <c r="W1605" s="46">
        <v>0</v>
      </c>
    </row>
    <row r="1606" spans="1:23" s="4" customFormat="1" ht="24.75" hidden="1" customHeight="1">
      <c r="A1606" s="16">
        <v>364</v>
      </c>
      <c r="B1606" s="89" t="s">
        <v>1372</v>
      </c>
      <c r="C1606" s="40">
        <f t="shared" si="191"/>
        <v>4397342.13</v>
      </c>
      <c r="D1606" s="47">
        <f t="shared" si="192"/>
        <v>92131.51</v>
      </c>
      <c r="E1606" s="47">
        <v>0</v>
      </c>
      <c r="F1606" s="47">
        <v>0</v>
      </c>
      <c r="G1606" s="47">
        <v>0</v>
      </c>
      <c r="H1606" s="47">
        <v>0</v>
      </c>
      <c r="I1606" s="47">
        <v>0</v>
      </c>
      <c r="J1606" s="47">
        <v>0</v>
      </c>
      <c r="K1606" s="47">
        <v>0</v>
      </c>
      <c r="L1606" s="82">
        <v>2</v>
      </c>
      <c r="M1606" s="48">
        <v>4305210.62</v>
      </c>
      <c r="N1606" s="48">
        <v>0</v>
      </c>
      <c r="O1606" s="48">
        <v>0</v>
      </c>
      <c r="P1606" s="48">
        <v>0</v>
      </c>
      <c r="Q1606" s="48">
        <v>0</v>
      </c>
      <c r="R1606" s="48">
        <v>0</v>
      </c>
      <c r="S1606" s="48">
        <v>0</v>
      </c>
      <c r="T1606" s="48">
        <v>0</v>
      </c>
      <c r="U1606" s="48">
        <v>0</v>
      </c>
      <c r="V1606" s="48">
        <v>0</v>
      </c>
      <c r="W1606" s="48">
        <v>0</v>
      </c>
    </row>
    <row r="1607" spans="1:23" s="17" customFormat="1" ht="24.75" hidden="1" customHeight="1">
      <c r="A1607" s="141" t="s">
        <v>60</v>
      </c>
      <c r="B1607" s="142"/>
      <c r="C1607" s="44">
        <f t="shared" si="191"/>
        <v>252037623.84999999</v>
      </c>
      <c r="D1607" s="77">
        <f>ROUND(SUM(D1572:D1606),2)</f>
        <v>4612737.2699999996</v>
      </c>
      <c r="E1607" s="77">
        <f>ROUND(SUM(E1572:E1606),2)</f>
        <v>2190335.21</v>
      </c>
      <c r="F1607" s="77">
        <f>ROUND(SUM(F1572:F1606),2)</f>
        <v>9446364.4199999999</v>
      </c>
      <c r="G1607" s="77">
        <f t="shared" ref="G1607:K1607" si="193">ROUND(SUM(G1572:G1606),2)</f>
        <v>9645850.5399999991</v>
      </c>
      <c r="H1607" s="77">
        <f t="shared" si="193"/>
        <v>1378581.55</v>
      </c>
      <c r="I1607" s="77">
        <f t="shared" si="193"/>
        <v>518651.33</v>
      </c>
      <c r="J1607" s="77">
        <f t="shared" si="193"/>
        <v>3830031.57</v>
      </c>
      <c r="K1607" s="77">
        <f t="shared" si="193"/>
        <v>0</v>
      </c>
      <c r="L1607" s="77">
        <f>ROUND(SUM(L1572:L1606),2)</f>
        <v>99</v>
      </c>
      <c r="M1607" s="77">
        <f>ROUND(SUM(M1572:M1606),2)</f>
        <v>199742354.47</v>
      </c>
      <c r="N1607" s="77">
        <f t="shared" ref="N1607:W1607" si="194">ROUND(SUM(N1572:N1606),2)</f>
        <v>0</v>
      </c>
      <c r="O1607" s="77">
        <f t="shared" si="194"/>
        <v>0</v>
      </c>
      <c r="P1607" s="77">
        <f t="shared" si="194"/>
        <v>1442</v>
      </c>
      <c r="Q1607" s="77">
        <f t="shared" si="194"/>
        <v>3471822.45</v>
      </c>
      <c r="R1607" s="77">
        <f t="shared" si="194"/>
        <v>6642</v>
      </c>
      <c r="S1607" s="77">
        <f t="shared" si="194"/>
        <v>17200895.039999999</v>
      </c>
      <c r="T1607" s="77">
        <f t="shared" si="194"/>
        <v>0</v>
      </c>
      <c r="U1607" s="77">
        <f t="shared" si="194"/>
        <v>0</v>
      </c>
      <c r="V1607" s="77">
        <f t="shared" si="194"/>
        <v>0</v>
      </c>
      <c r="W1607" s="77">
        <f t="shared" si="194"/>
        <v>0</v>
      </c>
    </row>
    <row r="1608" spans="1:23" s="22" customFormat="1" ht="24.75" hidden="1" customHeight="1">
      <c r="A1608" s="138" t="s">
        <v>84</v>
      </c>
      <c r="B1608" s="139"/>
      <c r="C1608" s="140"/>
      <c r="D1608" s="75"/>
      <c r="E1608" s="46"/>
      <c r="F1608" s="46"/>
      <c r="G1608" s="46"/>
      <c r="H1608" s="46"/>
      <c r="I1608" s="46"/>
      <c r="J1608" s="46"/>
      <c r="K1608" s="46"/>
      <c r="L1608" s="45"/>
      <c r="M1608" s="46"/>
      <c r="N1608" s="48"/>
      <c r="O1608" s="46"/>
      <c r="P1608" s="48"/>
      <c r="Q1608" s="46"/>
      <c r="R1608" s="48"/>
      <c r="S1608" s="46"/>
      <c r="T1608" s="46"/>
      <c r="U1608" s="46"/>
      <c r="V1608" s="48"/>
      <c r="W1608" s="46"/>
    </row>
    <row r="1609" spans="1:23" s="22" customFormat="1" ht="24.75" hidden="1" customHeight="1">
      <c r="A1609" s="16">
        <v>365</v>
      </c>
      <c r="B1609" s="117" t="s">
        <v>1245</v>
      </c>
      <c r="C1609" s="40">
        <f t="shared" ref="C1609:C1672" si="195">ROUND(SUM(D1609+E1609+F1609+G1609+H1609+I1609+J1609+K1609+M1609+O1609+Q1609+S1609+U1609+W1609),2)</f>
        <v>2219641.41</v>
      </c>
      <c r="D1609" s="47">
        <v>10719.67</v>
      </c>
      <c r="E1609" s="46">
        <v>0</v>
      </c>
      <c r="F1609" s="46">
        <v>0</v>
      </c>
      <c r="G1609" s="46">
        <v>0</v>
      </c>
      <c r="H1609" s="46">
        <v>0</v>
      </c>
      <c r="I1609" s="46">
        <v>0</v>
      </c>
      <c r="J1609" s="46">
        <v>0</v>
      </c>
      <c r="K1609" s="46">
        <v>0</v>
      </c>
      <c r="L1609" s="8">
        <v>1</v>
      </c>
      <c r="M1609" s="46">
        <v>2208921.7400000002</v>
      </c>
      <c r="N1609" s="46">
        <v>0</v>
      </c>
      <c r="O1609" s="46">
        <v>0</v>
      </c>
      <c r="P1609" s="46">
        <v>0</v>
      </c>
      <c r="Q1609" s="46">
        <v>0</v>
      </c>
      <c r="R1609" s="46">
        <v>0</v>
      </c>
      <c r="S1609" s="46">
        <v>0</v>
      </c>
      <c r="T1609" s="46">
        <v>0</v>
      </c>
      <c r="U1609" s="46">
        <v>0</v>
      </c>
      <c r="V1609" s="46">
        <v>0</v>
      </c>
      <c r="W1609" s="46">
        <v>0</v>
      </c>
    </row>
    <row r="1610" spans="1:23" s="22" customFormat="1" ht="24.75" hidden="1" customHeight="1">
      <c r="A1610" s="16">
        <v>366</v>
      </c>
      <c r="B1610" s="117" t="s">
        <v>1442</v>
      </c>
      <c r="C1610" s="40">
        <f t="shared" si="195"/>
        <v>15279836.609999999</v>
      </c>
      <c r="D1610" s="47">
        <f t="shared" ref="D1610:D1640" si="196">ROUND((F1610+G1610+H1610+I1610+J1610+K1610+M1610+O1610+Q1610+S1610+U1610+W1610)*0.0214,2)</f>
        <v>305197.40999999997</v>
      </c>
      <c r="E1610" s="46">
        <f>ROUND((F1610+G1610+H1610+I1610+J1610+K1610+M1610+O1610+Q1610+S1610+U1610+W1610)*0.05,2)</f>
        <v>713078.06</v>
      </c>
      <c r="F1610" s="46">
        <v>0</v>
      </c>
      <c r="G1610" s="46">
        <v>0</v>
      </c>
      <c r="H1610" s="46">
        <v>0</v>
      </c>
      <c r="I1610" s="46">
        <v>0</v>
      </c>
      <c r="J1610" s="46">
        <v>0</v>
      </c>
      <c r="K1610" s="46">
        <v>0</v>
      </c>
      <c r="L1610" s="8">
        <v>5</v>
      </c>
      <c r="M1610" s="46">
        <v>14261561.140000001</v>
      </c>
      <c r="N1610" s="46">
        <v>0</v>
      </c>
      <c r="O1610" s="46">
        <v>0</v>
      </c>
      <c r="P1610" s="46">
        <v>0</v>
      </c>
      <c r="Q1610" s="46">
        <v>0</v>
      </c>
      <c r="R1610" s="46">
        <v>0</v>
      </c>
      <c r="S1610" s="46">
        <v>0</v>
      </c>
      <c r="T1610" s="46">
        <v>0</v>
      </c>
      <c r="U1610" s="46">
        <v>0</v>
      </c>
      <c r="V1610" s="46">
        <v>0</v>
      </c>
      <c r="W1610" s="46">
        <v>0</v>
      </c>
    </row>
    <row r="1611" spans="1:23" s="22" customFormat="1" ht="24.75" hidden="1" customHeight="1">
      <c r="A1611" s="16">
        <v>367</v>
      </c>
      <c r="B1611" s="117" t="s">
        <v>1406</v>
      </c>
      <c r="C1611" s="40">
        <f t="shared" si="195"/>
        <v>10190877.539999999</v>
      </c>
      <c r="D1611" s="47">
        <f t="shared" si="196"/>
        <v>213515.55</v>
      </c>
      <c r="E1611" s="46">
        <v>0</v>
      </c>
      <c r="F1611" s="46">
        <v>0</v>
      </c>
      <c r="G1611" s="46">
        <v>0</v>
      </c>
      <c r="H1611" s="46">
        <v>0</v>
      </c>
      <c r="I1611" s="46">
        <v>0</v>
      </c>
      <c r="J1611" s="46">
        <v>0</v>
      </c>
      <c r="K1611" s="46">
        <v>0</v>
      </c>
      <c r="L1611" s="8">
        <v>0</v>
      </c>
      <c r="M1611" s="46">
        <v>0</v>
      </c>
      <c r="N1611" s="46">
        <v>1758.4</v>
      </c>
      <c r="O1611" s="46">
        <v>9977361.9900000002</v>
      </c>
      <c r="P1611" s="46">
        <v>0</v>
      </c>
      <c r="Q1611" s="46">
        <v>0</v>
      </c>
      <c r="R1611" s="46">
        <v>0</v>
      </c>
      <c r="S1611" s="46">
        <v>0</v>
      </c>
      <c r="T1611" s="46">
        <v>0</v>
      </c>
      <c r="U1611" s="46">
        <v>0</v>
      </c>
      <c r="V1611" s="46">
        <v>0</v>
      </c>
      <c r="W1611" s="46">
        <v>0</v>
      </c>
    </row>
    <row r="1612" spans="1:23" s="22" customFormat="1" ht="24.75" hidden="1" customHeight="1">
      <c r="A1612" s="16">
        <v>368</v>
      </c>
      <c r="B1612" s="117" t="s">
        <v>1248</v>
      </c>
      <c r="C1612" s="40">
        <f t="shared" si="195"/>
        <v>10972980.880000001</v>
      </c>
      <c r="D1612" s="47">
        <v>52984.91</v>
      </c>
      <c r="E1612" s="46">
        <v>0</v>
      </c>
      <c r="F1612" s="46">
        <v>0</v>
      </c>
      <c r="G1612" s="46">
        <v>0</v>
      </c>
      <c r="H1612" s="46">
        <v>0</v>
      </c>
      <c r="I1612" s="46">
        <v>0</v>
      </c>
      <c r="J1612" s="46">
        <v>0</v>
      </c>
      <c r="K1612" s="46">
        <v>0</v>
      </c>
      <c r="L1612" s="8">
        <v>5</v>
      </c>
      <c r="M1612" s="46">
        <v>10919995.970000001</v>
      </c>
      <c r="N1612" s="46">
        <v>0</v>
      </c>
      <c r="O1612" s="46">
        <v>0</v>
      </c>
      <c r="P1612" s="46">
        <v>0</v>
      </c>
      <c r="Q1612" s="46">
        <v>0</v>
      </c>
      <c r="R1612" s="46">
        <v>0</v>
      </c>
      <c r="S1612" s="46">
        <v>0</v>
      </c>
      <c r="T1612" s="46">
        <v>0</v>
      </c>
      <c r="U1612" s="46">
        <v>0</v>
      </c>
      <c r="V1612" s="46">
        <v>0</v>
      </c>
      <c r="W1612" s="46">
        <v>0</v>
      </c>
    </row>
    <row r="1613" spans="1:23" s="22" customFormat="1" ht="24.75" hidden="1" customHeight="1">
      <c r="A1613" s="16">
        <v>369</v>
      </c>
      <c r="B1613" s="109" t="s">
        <v>1270</v>
      </c>
      <c r="C1613" s="40">
        <f t="shared" si="195"/>
        <v>3700002.17</v>
      </c>
      <c r="D1613" s="47">
        <f t="shared" si="196"/>
        <v>76476.820000000007</v>
      </c>
      <c r="E1613" s="46">
        <v>49842.02</v>
      </c>
      <c r="F1613" s="46">
        <v>0</v>
      </c>
      <c r="G1613" s="46">
        <v>0</v>
      </c>
      <c r="H1613" s="46">
        <v>0</v>
      </c>
      <c r="I1613" s="46">
        <v>0</v>
      </c>
      <c r="J1613" s="46">
        <v>0</v>
      </c>
      <c r="K1613" s="46">
        <v>0</v>
      </c>
      <c r="L1613" s="8">
        <v>2</v>
      </c>
      <c r="M1613" s="46">
        <v>3573683.33</v>
      </c>
      <c r="N1613" s="46">
        <v>0</v>
      </c>
      <c r="O1613" s="46">
        <v>0</v>
      </c>
      <c r="P1613" s="46">
        <v>0</v>
      </c>
      <c r="Q1613" s="46">
        <v>0</v>
      </c>
      <c r="R1613" s="46">
        <v>0</v>
      </c>
      <c r="S1613" s="46">
        <v>0</v>
      </c>
      <c r="T1613" s="46">
        <v>0</v>
      </c>
      <c r="U1613" s="46">
        <v>0</v>
      </c>
      <c r="V1613" s="46">
        <v>0</v>
      </c>
      <c r="W1613" s="46">
        <v>0</v>
      </c>
    </row>
    <row r="1614" spans="1:23" s="22" customFormat="1" ht="24.75" hidden="1" customHeight="1">
      <c r="A1614" s="16">
        <v>370</v>
      </c>
      <c r="B1614" s="109" t="s">
        <v>1269</v>
      </c>
      <c r="C1614" s="40">
        <f t="shared" si="195"/>
        <v>3678956.91</v>
      </c>
      <c r="D1614" s="47">
        <f t="shared" si="196"/>
        <v>76030.97</v>
      </c>
      <c r="E1614" s="46">
        <v>50076.84</v>
      </c>
      <c r="F1614" s="46">
        <v>0</v>
      </c>
      <c r="G1614" s="46">
        <v>0</v>
      </c>
      <c r="H1614" s="46">
        <v>0</v>
      </c>
      <c r="I1614" s="46">
        <v>0</v>
      </c>
      <c r="J1614" s="46">
        <v>0</v>
      </c>
      <c r="K1614" s="46">
        <v>0</v>
      </c>
      <c r="L1614" s="8">
        <v>2</v>
      </c>
      <c r="M1614" s="46">
        <v>3552849.1</v>
      </c>
      <c r="N1614" s="46">
        <v>0</v>
      </c>
      <c r="O1614" s="46">
        <v>0</v>
      </c>
      <c r="P1614" s="46">
        <v>0</v>
      </c>
      <c r="Q1614" s="46">
        <v>0</v>
      </c>
      <c r="R1614" s="46">
        <v>0</v>
      </c>
      <c r="S1614" s="46">
        <v>0</v>
      </c>
      <c r="T1614" s="46">
        <v>0</v>
      </c>
      <c r="U1614" s="46">
        <v>0</v>
      </c>
      <c r="V1614" s="46">
        <v>0</v>
      </c>
      <c r="W1614" s="46">
        <v>0</v>
      </c>
    </row>
    <row r="1615" spans="1:23" s="22" customFormat="1" ht="24.75" hidden="1" customHeight="1">
      <c r="A1615" s="16">
        <v>371</v>
      </c>
      <c r="B1615" s="109" t="s">
        <v>1339</v>
      </c>
      <c r="C1615" s="40">
        <f t="shared" si="195"/>
        <v>12709058.949999999</v>
      </c>
      <c r="D1615" s="47">
        <f t="shared" si="196"/>
        <v>264445.57</v>
      </c>
      <c r="E1615" s="46">
        <v>87343.6</v>
      </c>
      <c r="F1615" s="46">
        <v>0</v>
      </c>
      <c r="G1615" s="46">
        <v>0</v>
      </c>
      <c r="H1615" s="46">
        <v>0</v>
      </c>
      <c r="I1615" s="46">
        <v>0</v>
      </c>
      <c r="J1615" s="46">
        <v>0</v>
      </c>
      <c r="K1615" s="46">
        <v>0</v>
      </c>
      <c r="L1615" s="8">
        <v>7</v>
      </c>
      <c r="M1615" s="46">
        <v>12357269.779999999</v>
      </c>
      <c r="N1615" s="46">
        <v>0</v>
      </c>
      <c r="O1615" s="46">
        <v>0</v>
      </c>
      <c r="P1615" s="46">
        <v>0</v>
      </c>
      <c r="Q1615" s="46">
        <v>0</v>
      </c>
      <c r="R1615" s="46">
        <v>0</v>
      </c>
      <c r="S1615" s="46">
        <v>0</v>
      </c>
      <c r="T1615" s="46">
        <v>0</v>
      </c>
      <c r="U1615" s="46">
        <v>0</v>
      </c>
      <c r="V1615" s="46">
        <v>0</v>
      </c>
      <c r="W1615" s="46">
        <v>0</v>
      </c>
    </row>
    <row r="1616" spans="1:23" s="22" customFormat="1" ht="24.75" hidden="1" customHeight="1">
      <c r="A1616" s="16">
        <v>372</v>
      </c>
      <c r="B1616" s="109" t="s">
        <v>1407</v>
      </c>
      <c r="C1616" s="40">
        <f t="shared" si="195"/>
        <v>6557369.1699999999</v>
      </c>
      <c r="D1616" s="47">
        <v>135375.62</v>
      </c>
      <c r="E1616" s="46">
        <v>0</v>
      </c>
      <c r="F1616" s="46">
        <v>0</v>
      </c>
      <c r="G1616" s="46">
        <v>0</v>
      </c>
      <c r="H1616" s="46">
        <v>0</v>
      </c>
      <c r="I1616" s="46">
        <v>0</v>
      </c>
      <c r="J1616" s="46">
        <v>0</v>
      </c>
      <c r="K1616" s="46">
        <v>0</v>
      </c>
      <c r="L1616" s="8">
        <v>0</v>
      </c>
      <c r="M1616" s="46">
        <v>0</v>
      </c>
      <c r="N1616" s="46">
        <v>1325.6</v>
      </c>
      <c r="O1616" s="46">
        <v>6421993.5499999998</v>
      </c>
      <c r="P1616" s="46">
        <v>0</v>
      </c>
      <c r="Q1616" s="46">
        <v>0</v>
      </c>
      <c r="R1616" s="46">
        <v>0</v>
      </c>
      <c r="S1616" s="46">
        <v>0</v>
      </c>
      <c r="T1616" s="46">
        <v>0</v>
      </c>
      <c r="U1616" s="46">
        <v>0</v>
      </c>
      <c r="V1616" s="46">
        <v>0</v>
      </c>
      <c r="W1616" s="46">
        <v>0</v>
      </c>
    </row>
    <row r="1617" spans="1:23" s="22" customFormat="1" ht="24.75" hidden="1" customHeight="1">
      <c r="A1617" s="16">
        <v>373</v>
      </c>
      <c r="B1617" s="109" t="s">
        <v>1283</v>
      </c>
      <c r="C1617" s="40">
        <f t="shared" si="195"/>
        <v>17405155.300000001</v>
      </c>
      <c r="D1617" s="47">
        <v>84033.57</v>
      </c>
      <c r="E1617" s="46">
        <v>0</v>
      </c>
      <c r="F1617" s="46">
        <v>0</v>
      </c>
      <c r="G1617" s="46">
        <v>0</v>
      </c>
      <c r="H1617" s="46">
        <v>0</v>
      </c>
      <c r="I1617" s="46">
        <v>0</v>
      </c>
      <c r="J1617" s="46">
        <v>0</v>
      </c>
      <c r="K1617" s="46">
        <v>0</v>
      </c>
      <c r="L1617" s="8">
        <v>8</v>
      </c>
      <c r="M1617" s="46">
        <v>17321121.73</v>
      </c>
      <c r="N1617" s="46">
        <v>0</v>
      </c>
      <c r="O1617" s="46">
        <v>0</v>
      </c>
      <c r="P1617" s="46">
        <v>0</v>
      </c>
      <c r="Q1617" s="46">
        <v>0</v>
      </c>
      <c r="R1617" s="46">
        <v>0</v>
      </c>
      <c r="S1617" s="46">
        <v>0</v>
      </c>
      <c r="T1617" s="46">
        <v>0</v>
      </c>
      <c r="U1617" s="46">
        <v>0</v>
      </c>
      <c r="V1617" s="46">
        <v>0</v>
      </c>
      <c r="W1617" s="46">
        <v>0</v>
      </c>
    </row>
    <row r="1618" spans="1:23" s="22" customFormat="1" ht="24.75" hidden="1" customHeight="1">
      <c r="A1618" s="16">
        <v>374</v>
      </c>
      <c r="B1618" s="109" t="s">
        <v>1443</v>
      </c>
      <c r="C1618" s="40">
        <f t="shared" si="195"/>
        <v>6929755.4199999999</v>
      </c>
      <c r="D1618" s="47">
        <f t="shared" si="196"/>
        <v>138414.01</v>
      </c>
      <c r="E1618" s="46">
        <f>ROUND((F1618+G1618+H1618+I1618+J1618+K1618+M1618+O1618+Q1618+S1618+U1618+W1618)*0.05,2)</f>
        <v>323397.21000000002</v>
      </c>
      <c r="F1618" s="46">
        <v>0</v>
      </c>
      <c r="G1618" s="46">
        <v>0</v>
      </c>
      <c r="H1618" s="46">
        <v>0</v>
      </c>
      <c r="I1618" s="46">
        <v>0</v>
      </c>
      <c r="J1618" s="46">
        <v>0</v>
      </c>
      <c r="K1618" s="46">
        <v>0</v>
      </c>
      <c r="L1618" s="8">
        <v>3</v>
      </c>
      <c r="M1618" s="46">
        <v>6467944.2000000002</v>
      </c>
      <c r="N1618" s="46">
        <v>0</v>
      </c>
      <c r="O1618" s="46">
        <v>0</v>
      </c>
      <c r="P1618" s="46">
        <v>0</v>
      </c>
      <c r="Q1618" s="46">
        <v>0</v>
      </c>
      <c r="R1618" s="46">
        <v>0</v>
      </c>
      <c r="S1618" s="46">
        <v>0</v>
      </c>
      <c r="T1618" s="46">
        <v>0</v>
      </c>
      <c r="U1618" s="46">
        <v>0</v>
      </c>
      <c r="V1618" s="46">
        <v>0</v>
      </c>
      <c r="W1618" s="46">
        <v>0</v>
      </c>
    </row>
    <row r="1619" spans="1:23" s="22" customFormat="1" ht="24.75" hidden="1" customHeight="1">
      <c r="A1619" s="16">
        <v>375</v>
      </c>
      <c r="B1619" s="109" t="s">
        <v>1331</v>
      </c>
      <c r="C1619" s="40">
        <f t="shared" si="195"/>
        <v>14544205.17</v>
      </c>
      <c r="D1619" s="47">
        <f t="shared" si="196"/>
        <v>302806.33</v>
      </c>
      <c r="E1619" s="46">
        <v>91570.36</v>
      </c>
      <c r="F1619" s="46">
        <v>0</v>
      </c>
      <c r="G1619" s="46">
        <v>0</v>
      </c>
      <c r="H1619" s="46">
        <v>0</v>
      </c>
      <c r="I1619" s="46">
        <v>0</v>
      </c>
      <c r="J1619" s="46">
        <v>0</v>
      </c>
      <c r="K1619" s="46">
        <v>0</v>
      </c>
      <c r="L1619" s="8">
        <v>8</v>
      </c>
      <c r="M1619" s="46">
        <v>14149828.48</v>
      </c>
      <c r="N1619" s="46">
        <v>0</v>
      </c>
      <c r="O1619" s="46">
        <v>0</v>
      </c>
      <c r="P1619" s="46">
        <v>0</v>
      </c>
      <c r="Q1619" s="46">
        <v>0</v>
      </c>
      <c r="R1619" s="46">
        <v>0</v>
      </c>
      <c r="S1619" s="46">
        <v>0</v>
      </c>
      <c r="T1619" s="46">
        <v>0</v>
      </c>
      <c r="U1619" s="46">
        <v>0</v>
      </c>
      <c r="V1619" s="46">
        <v>0</v>
      </c>
      <c r="W1619" s="46">
        <v>0</v>
      </c>
    </row>
    <row r="1620" spans="1:23" s="22" customFormat="1" ht="24.75" hidden="1" customHeight="1">
      <c r="A1620" s="16">
        <v>376</v>
      </c>
      <c r="B1620" s="109" t="s">
        <v>1332</v>
      </c>
      <c r="C1620" s="40">
        <f t="shared" si="195"/>
        <v>3664790.77</v>
      </c>
      <c r="D1620" s="47">
        <f t="shared" si="196"/>
        <v>75680.17</v>
      </c>
      <c r="E1620" s="46">
        <v>52653.96</v>
      </c>
      <c r="F1620" s="46">
        <v>0</v>
      </c>
      <c r="G1620" s="46">
        <v>0</v>
      </c>
      <c r="H1620" s="46">
        <v>0</v>
      </c>
      <c r="I1620" s="46">
        <v>0</v>
      </c>
      <c r="J1620" s="46">
        <v>0</v>
      </c>
      <c r="K1620" s="46">
        <v>0</v>
      </c>
      <c r="L1620" s="8">
        <v>2</v>
      </c>
      <c r="M1620" s="46">
        <v>3536456.64</v>
      </c>
      <c r="N1620" s="46">
        <v>0</v>
      </c>
      <c r="O1620" s="46">
        <v>0</v>
      </c>
      <c r="P1620" s="46">
        <v>0</v>
      </c>
      <c r="Q1620" s="46">
        <v>0</v>
      </c>
      <c r="R1620" s="46">
        <v>0</v>
      </c>
      <c r="S1620" s="46">
        <v>0</v>
      </c>
      <c r="T1620" s="46">
        <v>0</v>
      </c>
      <c r="U1620" s="46">
        <v>0</v>
      </c>
      <c r="V1620" s="46">
        <v>0</v>
      </c>
      <c r="W1620" s="46">
        <v>0</v>
      </c>
    </row>
    <row r="1621" spans="1:23" s="22" customFormat="1" ht="24.75" hidden="1" customHeight="1">
      <c r="A1621" s="16">
        <v>377</v>
      </c>
      <c r="B1621" s="109" t="s">
        <v>1327</v>
      </c>
      <c r="C1621" s="40">
        <f t="shared" si="195"/>
        <v>3663970.88</v>
      </c>
      <c r="D1621" s="47">
        <f t="shared" si="196"/>
        <v>75667.789999999994</v>
      </c>
      <c r="E1621" s="46">
        <v>52425.04</v>
      </c>
      <c r="F1621" s="46">
        <v>0</v>
      </c>
      <c r="G1621" s="46">
        <v>0</v>
      </c>
      <c r="H1621" s="46">
        <v>0</v>
      </c>
      <c r="I1621" s="46">
        <v>0</v>
      </c>
      <c r="J1621" s="46">
        <v>0</v>
      </c>
      <c r="K1621" s="46">
        <v>0</v>
      </c>
      <c r="L1621" s="8">
        <v>2</v>
      </c>
      <c r="M1621" s="46">
        <v>3535878.05</v>
      </c>
      <c r="N1621" s="46">
        <v>0</v>
      </c>
      <c r="O1621" s="46">
        <v>0</v>
      </c>
      <c r="P1621" s="46">
        <v>0</v>
      </c>
      <c r="Q1621" s="46">
        <v>0</v>
      </c>
      <c r="R1621" s="46">
        <v>0</v>
      </c>
      <c r="S1621" s="46">
        <v>0</v>
      </c>
      <c r="T1621" s="46">
        <v>0</v>
      </c>
      <c r="U1621" s="46">
        <v>0</v>
      </c>
      <c r="V1621" s="46">
        <v>0</v>
      </c>
      <c r="W1621" s="46">
        <v>0</v>
      </c>
    </row>
    <row r="1622" spans="1:23" s="22" customFormat="1" ht="24.75" hidden="1" customHeight="1">
      <c r="A1622" s="16">
        <v>378</v>
      </c>
      <c r="B1622" s="109" t="s">
        <v>1333</v>
      </c>
      <c r="C1622" s="40">
        <f t="shared" si="195"/>
        <v>3664343.73</v>
      </c>
      <c r="D1622" s="47">
        <f t="shared" si="196"/>
        <v>75671.77</v>
      </c>
      <c r="E1622" s="46">
        <v>52607.94</v>
      </c>
      <c r="F1622" s="46">
        <v>0</v>
      </c>
      <c r="G1622" s="46">
        <v>0</v>
      </c>
      <c r="H1622" s="46">
        <v>0</v>
      </c>
      <c r="I1622" s="46">
        <v>0</v>
      </c>
      <c r="J1622" s="46">
        <v>0</v>
      </c>
      <c r="K1622" s="46">
        <v>0</v>
      </c>
      <c r="L1622" s="8">
        <v>2</v>
      </c>
      <c r="M1622" s="46">
        <v>3536064.02</v>
      </c>
      <c r="N1622" s="46">
        <v>0</v>
      </c>
      <c r="O1622" s="46">
        <v>0</v>
      </c>
      <c r="P1622" s="46">
        <v>0</v>
      </c>
      <c r="Q1622" s="46">
        <v>0</v>
      </c>
      <c r="R1622" s="46">
        <v>0</v>
      </c>
      <c r="S1622" s="46">
        <v>0</v>
      </c>
      <c r="T1622" s="46">
        <v>0</v>
      </c>
      <c r="U1622" s="46">
        <v>0</v>
      </c>
      <c r="V1622" s="46">
        <v>0</v>
      </c>
      <c r="W1622" s="46">
        <v>0</v>
      </c>
    </row>
    <row r="1623" spans="1:23" s="22" customFormat="1" ht="24.75" hidden="1" customHeight="1">
      <c r="A1623" s="16">
        <v>379</v>
      </c>
      <c r="B1623" s="109" t="s">
        <v>1322</v>
      </c>
      <c r="C1623" s="40">
        <f t="shared" si="195"/>
        <v>4393595.17</v>
      </c>
      <c r="D1623" s="47">
        <v>21215.46</v>
      </c>
      <c r="E1623" s="46">
        <v>0</v>
      </c>
      <c r="F1623" s="46">
        <v>0</v>
      </c>
      <c r="G1623" s="46">
        <v>0</v>
      </c>
      <c r="H1623" s="46">
        <v>0</v>
      </c>
      <c r="I1623" s="46">
        <v>0</v>
      </c>
      <c r="J1623" s="46">
        <v>0</v>
      </c>
      <c r="K1623" s="46">
        <v>0</v>
      </c>
      <c r="L1623" s="8">
        <v>2</v>
      </c>
      <c r="M1623" s="46">
        <v>4372379.71</v>
      </c>
      <c r="N1623" s="46">
        <v>0</v>
      </c>
      <c r="O1623" s="46">
        <v>0</v>
      </c>
      <c r="P1623" s="46">
        <v>0</v>
      </c>
      <c r="Q1623" s="46">
        <v>0</v>
      </c>
      <c r="R1623" s="46">
        <v>0</v>
      </c>
      <c r="S1623" s="46">
        <v>0</v>
      </c>
      <c r="T1623" s="46">
        <v>0</v>
      </c>
      <c r="U1623" s="46">
        <v>0</v>
      </c>
      <c r="V1623" s="46">
        <v>0</v>
      </c>
      <c r="W1623" s="46">
        <v>0</v>
      </c>
    </row>
    <row r="1624" spans="1:23" s="22" customFormat="1" ht="24.75" hidden="1" customHeight="1">
      <c r="A1624" s="16">
        <v>380</v>
      </c>
      <c r="B1624" s="7" t="s">
        <v>1242</v>
      </c>
      <c r="C1624" s="40">
        <f t="shared" si="195"/>
        <v>11242149.800000001</v>
      </c>
      <c r="D1624" s="47">
        <f t="shared" si="196"/>
        <v>231241.39</v>
      </c>
      <c r="E1624" s="46">
        <v>205236.2</v>
      </c>
      <c r="F1624" s="46">
        <v>0</v>
      </c>
      <c r="G1624" s="46">
        <v>0</v>
      </c>
      <c r="H1624" s="46">
        <v>0</v>
      </c>
      <c r="I1624" s="46">
        <v>0</v>
      </c>
      <c r="J1624" s="46">
        <v>0</v>
      </c>
      <c r="K1624" s="46">
        <v>0</v>
      </c>
      <c r="L1624" s="8">
        <v>5</v>
      </c>
      <c r="M1624" s="46">
        <v>10805672.210000001</v>
      </c>
      <c r="N1624" s="46">
        <v>0</v>
      </c>
      <c r="O1624" s="46">
        <v>0</v>
      </c>
      <c r="P1624" s="46">
        <v>0</v>
      </c>
      <c r="Q1624" s="46">
        <v>0</v>
      </c>
      <c r="R1624" s="46">
        <v>0</v>
      </c>
      <c r="S1624" s="46">
        <v>0</v>
      </c>
      <c r="T1624" s="46">
        <v>0</v>
      </c>
      <c r="U1624" s="46">
        <v>0</v>
      </c>
      <c r="V1624" s="46">
        <v>0</v>
      </c>
      <c r="W1624" s="46">
        <v>0</v>
      </c>
    </row>
    <row r="1625" spans="1:23" s="22" customFormat="1" ht="24.75" hidden="1" customHeight="1">
      <c r="A1625" s="16">
        <v>381</v>
      </c>
      <c r="B1625" s="7" t="s">
        <v>1317</v>
      </c>
      <c r="C1625" s="40">
        <f t="shared" si="195"/>
        <v>4523578.6500000004</v>
      </c>
      <c r="D1625" s="47">
        <v>21852.67</v>
      </c>
      <c r="E1625" s="46">
        <v>0</v>
      </c>
      <c r="F1625" s="46">
        <v>0</v>
      </c>
      <c r="G1625" s="46">
        <v>0</v>
      </c>
      <c r="H1625" s="46">
        <v>0</v>
      </c>
      <c r="I1625" s="46">
        <v>0</v>
      </c>
      <c r="J1625" s="46">
        <v>0</v>
      </c>
      <c r="K1625" s="46">
        <v>0</v>
      </c>
      <c r="L1625" s="8">
        <v>2</v>
      </c>
      <c r="M1625" s="46">
        <v>4501725.9800000004</v>
      </c>
      <c r="N1625" s="46">
        <v>0</v>
      </c>
      <c r="O1625" s="46">
        <v>0</v>
      </c>
      <c r="P1625" s="46">
        <v>0</v>
      </c>
      <c r="Q1625" s="46">
        <v>0</v>
      </c>
      <c r="R1625" s="46">
        <v>0</v>
      </c>
      <c r="S1625" s="46">
        <v>0</v>
      </c>
      <c r="T1625" s="46">
        <v>0</v>
      </c>
      <c r="U1625" s="46">
        <v>0</v>
      </c>
      <c r="V1625" s="46">
        <v>0</v>
      </c>
      <c r="W1625" s="46">
        <v>0</v>
      </c>
    </row>
    <row r="1626" spans="1:23" s="22" customFormat="1" ht="24.75" hidden="1" customHeight="1">
      <c r="A1626" s="16">
        <v>382</v>
      </c>
      <c r="B1626" s="7" t="s">
        <v>420</v>
      </c>
      <c r="C1626" s="40">
        <f t="shared" si="195"/>
        <v>8096336.2300000004</v>
      </c>
      <c r="D1626" s="47">
        <f t="shared" si="196"/>
        <v>161715.13</v>
      </c>
      <c r="E1626" s="46">
        <f>ROUND((F1626+G1626+H1626+I1626+J1626+K1626+M1626+O1626+Q1626+S1626+U1626+W1626)*0.05,2)</f>
        <v>377839.1</v>
      </c>
      <c r="F1626" s="46">
        <v>0</v>
      </c>
      <c r="G1626" s="46">
        <v>7556782</v>
      </c>
      <c r="H1626" s="46">
        <v>0</v>
      </c>
      <c r="I1626" s="46">
        <v>0</v>
      </c>
      <c r="J1626" s="46">
        <v>0</v>
      </c>
      <c r="K1626" s="46">
        <v>0</v>
      </c>
      <c r="L1626" s="8">
        <v>0</v>
      </c>
      <c r="M1626" s="46">
        <v>0</v>
      </c>
      <c r="N1626" s="46">
        <v>0</v>
      </c>
      <c r="O1626" s="46">
        <v>0</v>
      </c>
      <c r="P1626" s="46">
        <v>0</v>
      </c>
      <c r="Q1626" s="46">
        <v>0</v>
      </c>
      <c r="R1626" s="46">
        <v>0</v>
      </c>
      <c r="S1626" s="46">
        <v>0</v>
      </c>
      <c r="T1626" s="46">
        <v>0</v>
      </c>
      <c r="U1626" s="46">
        <v>0</v>
      </c>
      <c r="V1626" s="46">
        <v>0</v>
      </c>
      <c r="W1626" s="46">
        <v>0</v>
      </c>
    </row>
    <row r="1627" spans="1:23" s="22" customFormat="1" ht="24.75" hidden="1" customHeight="1">
      <c r="A1627" s="16">
        <v>383</v>
      </c>
      <c r="B1627" s="7" t="s">
        <v>1281</v>
      </c>
      <c r="C1627" s="40">
        <f t="shared" si="195"/>
        <v>13313108.199999999</v>
      </c>
      <c r="D1627" s="47">
        <v>64296.84</v>
      </c>
      <c r="E1627" s="46">
        <v>0</v>
      </c>
      <c r="F1627" s="46">
        <v>0</v>
      </c>
      <c r="G1627" s="46">
        <v>0</v>
      </c>
      <c r="H1627" s="46">
        <v>0</v>
      </c>
      <c r="I1627" s="46">
        <v>0</v>
      </c>
      <c r="J1627" s="46">
        <v>0</v>
      </c>
      <c r="K1627" s="46">
        <v>0</v>
      </c>
      <c r="L1627" s="8">
        <v>6</v>
      </c>
      <c r="M1627" s="46">
        <v>13248811.359999999</v>
      </c>
      <c r="N1627" s="46">
        <v>0</v>
      </c>
      <c r="O1627" s="46">
        <v>0</v>
      </c>
      <c r="P1627" s="46">
        <v>0</v>
      </c>
      <c r="Q1627" s="46">
        <v>0</v>
      </c>
      <c r="R1627" s="46">
        <v>0</v>
      </c>
      <c r="S1627" s="46">
        <v>0</v>
      </c>
      <c r="T1627" s="46">
        <v>0</v>
      </c>
      <c r="U1627" s="46">
        <v>0</v>
      </c>
      <c r="V1627" s="46">
        <v>0</v>
      </c>
      <c r="W1627" s="46">
        <v>0</v>
      </c>
    </row>
    <row r="1628" spans="1:23" s="22" customFormat="1" ht="24.75" hidden="1" customHeight="1">
      <c r="A1628" s="16">
        <v>384</v>
      </c>
      <c r="B1628" s="7" t="s">
        <v>1254</v>
      </c>
      <c r="C1628" s="40">
        <f t="shared" si="195"/>
        <v>4383890.66</v>
      </c>
      <c r="D1628" s="47">
        <v>21156.16</v>
      </c>
      <c r="E1628" s="46">
        <v>0</v>
      </c>
      <c r="F1628" s="46">
        <v>0</v>
      </c>
      <c r="G1628" s="46">
        <v>0</v>
      </c>
      <c r="H1628" s="46">
        <v>0</v>
      </c>
      <c r="I1628" s="46">
        <v>0</v>
      </c>
      <c r="J1628" s="46">
        <v>0</v>
      </c>
      <c r="K1628" s="46">
        <v>0</v>
      </c>
      <c r="L1628" s="8">
        <v>2</v>
      </c>
      <c r="M1628" s="46">
        <v>4362734.5</v>
      </c>
      <c r="N1628" s="46">
        <v>0</v>
      </c>
      <c r="O1628" s="46">
        <v>0</v>
      </c>
      <c r="P1628" s="46">
        <v>0</v>
      </c>
      <c r="Q1628" s="46">
        <v>0</v>
      </c>
      <c r="R1628" s="46">
        <v>0</v>
      </c>
      <c r="S1628" s="46">
        <v>0</v>
      </c>
      <c r="T1628" s="46">
        <v>0</v>
      </c>
      <c r="U1628" s="46">
        <v>0</v>
      </c>
      <c r="V1628" s="46">
        <v>0</v>
      </c>
      <c r="W1628" s="46">
        <v>0</v>
      </c>
    </row>
    <row r="1629" spans="1:23" s="22" customFormat="1" ht="24.75" hidden="1" customHeight="1">
      <c r="A1629" s="16">
        <v>385</v>
      </c>
      <c r="B1629" s="7" t="s">
        <v>1318</v>
      </c>
      <c r="C1629" s="40">
        <f t="shared" si="195"/>
        <v>9240112.0800000001</v>
      </c>
      <c r="D1629" s="47">
        <v>44643.77</v>
      </c>
      <c r="E1629" s="46">
        <v>0</v>
      </c>
      <c r="F1629" s="46">
        <v>0</v>
      </c>
      <c r="G1629" s="46">
        <v>0</v>
      </c>
      <c r="H1629" s="46">
        <v>0</v>
      </c>
      <c r="I1629" s="46">
        <v>0</v>
      </c>
      <c r="J1629" s="46">
        <v>0</v>
      </c>
      <c r="K1629" s="46">
        <v>0</v>
      </c>
      <c r="L1629" s="8">
        <v>4</v>
      </c>
      <c r="M1629" s="46">
        <v>9195468.3100000005</v>
      </c>
      <c r="N1629" s="46">
        <v>0</v>
      </c>
      <c r="O1629" s="46">
        <v>0</v>
      </c>
      <c r="P1629" s="46">
        <v>0</v>
      </c>
      <c r="Q1629" s="46">
        <v>0</v>
      </c>
      <c r="R1629" s="46">
        <v>0</v>
      </c>
      <c r="S1629" s="46">
        <v>0</v>
      </c>
      <c r="T1629" s="46">
        <v>0</v>
      </c>
      <c r="U1629" s="46">
        <v>0</v>
      </c>
      <c r="V1629" s="46">
        <v>0</v>
      </c>
      <c r="W1629" s="46">
        <v>0</v>
      </c>
    </row>
    <row r="1630" spans="1:23" s="27" customFormat="1" ht="24.75" hidden="1" customHeight="1">
      <c r="A1630" s="16">
        <v>386</v>
      </c>
      <c r="B1630" s="7" t="s">
        <v>1264</v>
      </c>
      <c r="C1630" s="40">
        <f t="shared" si="195"/>
        <v>12204444.07</v>
      </c>
      <c r="D1630" s="47">
        <v>132177.13</v>
      </c>
      <c r="E1630" s="46">
        <v>262418.39</v>
      </c>
      <c r="F1630" s="46">
        <v>0</v>
      </c>
      <c r="G1630" s="46">
        <v>0</v>
      </c>
      <c r="H1630" s="46">
        <v>0</v>
      </c>
      <c r="I1630" s="46">
        <v>0</v>
      </c>
      <c r="J1630" s="46">
        <v>0</v>
      </c>
      <c r="K1630" s="46">
        <v>0</v>
      </c>
      <c r="L1630" s="8">
        <v>6</v>
      </c>
      <c r="M1630" s="46">
        <v>11809848.550000001</v>
      </c>
      <c r="N1630" s="46">
        <v>0</v>
      </c>
      <c r="O1630" s="46">
        <v>0</v>
      </c>
      <c r="P1630" s="46">
        <v>0</v>
      </c>
      <c r="Q1630" s="46">
        <v>0</v>
      </c>
      <c r="R1630" s="46">
        <v>0</v>
      </c>
      <c r="S1630" s="46">
        <v>0</v>
      </c>
      <c r="T1630" s="46">
        <v>0</v>
      </c>
      <c r="U1630" s="46">
        <v>0</v>
      </c>
      <c r="V1630" s="46">
        <v>0</v>
      </c>
      <c r="W1630" s="46">
        <v>0</v>
      </c>
    </row>
    <row r="1631" spans="1:23" s="27" customFormat="1" ht="24.75" hidden="1" customHeight="1">
      <c r="A1631" s="16">
        <v>387</v>
      </c>
      <c r="B1631" s="7" t="s">
        <v>1253</v>
      </c>
      <c r="C1631" s="40">
        <f t="shared" si="195"/>
        <v>26311288.469999999</v>
      </c>
      <c r="D1631" s="47">
        <f t="shared" si="196"/>
        <v>549355.34</v>
      </c>
      <c r="E1631" s="46">
        <v>91123.08</v>
      </c>
      <c r="F1631" s="46">
        <v>0</v>
      </c>
      <c r="G1631" s="46">
        <v>0</v>
      </c>
      <c r="H1631" s="46">
        <v>0</v>
      </c>
      <c r="I1631" s="46">
        <v>0</v>
      </c>
      <c r="J1631" s="46">
        <v>0</v>
      </c>
      <c r="K1631" s="46">
        <v>0</v>
      </c>
      <c r="L1631" s="8">
        <v>9</v>
      </c>
      <c r="M1631" s="46">
        <v>25670810.050000001</v>
      </c>
      <c r="N1631" s="46">
        <v>0</v>
      </c>
      <c r="O1631" s="46">
        <v>0</v>
      </c>
      <c r="P1631" s="46">
        <v>0</v>
      </c>
      <c r="Q1631" s="46">
        <v>0</v>
      </c>
      <c r="R1631" s="46">
        <v>0</v>
      </c>
      <c r="S1631" s="46">
        <v>0</v>
      </c>
      <c r="T1631" s="46">
        <v>0</v>
      </c>
      <c r="U1631" s="46">
        <v>0</v>
      </c>
      <c r="V1631" s="46">
        <v>0</v>
      </c>
      <c r="W1631" s="46">
        <v>0</v>
      </c>
    </row>
    <row r="1632" spans="1:23" s="27" customFormat="1" ht="24.75" hidden="1" customHeight="1">
      <c r="A1632" s="16">
        <v>388</v>
      </c>
      <c r="B1632" s="7" t="s">
        <v>1250</v>
      </c>
      <c r="C1632" s="40">
        <f t="shared" si="195"/>
        <v>4386125.09</v>
      </c>
      <c r="D1632" s="47">
        <v>21167.1</v>
      </c>
      <c r="E1632" s="46">
        <v>0</v>
      </c>
      <c r="F1632" s="46">
        <v>0</v>
      </c>
      <c r="G1632" s="46">
        <v>0</v>
      </c>
      <c r="H1632" s="46">
        <v>0</v>
      </c>
      <c r="I1632" s="46">
        <v>0</v>
      </c>
      <c r="J1632" s="46">
        <v>0</v>
      </c>
      <c r="K1632" s="46">
        <v>0</v>
      </c>
      <c r="L1632" s="8">
        <v>2</v>
      </c>
      <c r="M1632" s="46">
        <v>4364957.99</v>
      </c>
      <c r="N1632" s="46">
        <v>0</v>
      </c>
      <c r="O1632" s="46">
        <v>0</v>
      </c>
      <c r="P1632" s="46">
        <v>0</v>
      </c>
      <c r="Q1632" s="46">
        <v>0</v>
      </c>
      <c r="R1632" s="46">
        <v>0</v>
      </c>
      <c r="S1632" s="46">
        <v>0</v>
      </c>
      <c r="T1632" s="46">
        <v>0</v>
      </c>
      <c r="U1632" s="46">
        <v>0</v>
      </c>
      <c r="V1632" s="46">
        <v>0</v>
      </c>
      <c r="W1632" s="46">
        <v>0</v>
      </c>
    </row>
    <row r="1633" spans="1:23" s="27" customFormat="1" ht="24.75" hidden="1" customHeight="1">
      <c r="A1633" s="16">
        <v>389</v>
      </c>
      <c r="B1633" s="7" t="s">
        <v>421</v>
      </c>
      <c r="C1633" s="40">
        <f t="shared" si="195"/>
        <v>19738984.469999999</v>
      </c>
      <c r="D1633" s="47">
        <f t="shared" si="196"/>
        <v>405672.03</v>
      </c>
      <c r="E1633" s="46">
        <v>376675.47</v>
      </c>
      <c r="F1633" s="46">
        <v>0</v>
      </c>
      <c r="G1633" s="46">
        <v>0</v>
      </c>
      <c r="H1633" s="46">
        <v>0</v>
      </c>
      <c r="I1633" s="46">
        <v>0</v>
      </c>
      <c r="J1633" s="46">
        <v>0</v>
      </c>
      <c r="K1633" s="46">
        <v>0</v>
      </c>
      <c r="L1633" s="8">
        <v>0</v>
      </c>
      <c r="M1633" s="46">
        <v>0</v>
      </c>
      <c r="N1633" s="46">
        <v>1330</v>
      </c>
      <c r="O1633" s="46">
        <v>7371226.1600000001</v>
      </c>
      <c r="P1633" s="46">
        <v>0</v>
      </c>
      <c r="Q1633" s="46">
        <v>0</v>
      </c>
      <c r="R1633" s="46">
        <v>4185</v>
      </c>
      <c r="S1633" s="46">
        <v>11585410.810000001</v>
      </c>
      <c r="T1633" s="46">
        <v>0</v>
      </c>
      <c r="U1633" s="46">
        <v>0</v>
      </c>
      <c r="V1633" s="46">
        <v>0</v>
      </c>
      <c r="W1633" s="46">
        <v>0</v>
      </c>
    </row>
    <row r="1634" spans="1:23" s="27" customFormat="1" ht="24.75" hidden="1" customHeight="1">
      <c r="A1634" s="16">
        <v>390</v>
      </c>
      <c r="B1634" s="7" t="s">
        <v>422</v>
      </c>
      <c r="C1634" s="40">
        <f t="shared" si="195"/>
        <v>49409132.700000003</v>
      </c>
      <c r="D1634" s="47">
        <f t="shared" si="196"/>
        <v>1020577.23</v>
      </c>
      <c r="E1634" s="46">
        <v>698030.74</v>
      </c>
      <c r="F1634" s="46">
        <v>0</v>
      </c>
      <c r="G1634" s="46">
        <v>12640266.810000001</v>
      </c>
      <c r="H1634" s="46">
        <v>0</v>
      </c>
      <c r="I1634" s="46">
        <v>0</v>
      </c>
      <c r="J1634" s="46">
        <v>0</v>
      </c>
      <c r="K1634" s="46">
        <v>0</v>
      </c>
      <c r="L1634" s="8">
        <v>0</v>
      </c>
      <c r="M1634" s="46">
        <v>0</v>
      </c>
      <c r="N1634" s="46">
        <v>2558</v>
      </c>
      <c r="O1634" s="46">
        <v>14177140.24</v>
      </c>
      <c r="P1634" s="46">
        <v>0</v>
      </c>
      <c r="Q1634" s="46">
        <v>0</v>
      </c>
      <c r="R1634" s="46">
        <v>7540</v>
      </c>
      <c r="S1634" s="46">
        <v>20873117.68</v>
      </c>
      <c r="T1634" s="46">
        <v>0</v>
      </c>
      <c r="U1634" s="46">
        <v>0</v>
      </c>
      <c r="V1634" s="46">
        <v>0</v>
      </c>
      <c r="W1634" s="46">
        <v>0</v>
      </c>
    </row>
    <row r="1635" spans="1:23" s="27" customFormat="1" ht="24.75" hidden="1" customHeight="1">
      <c r="A1635" s="16">
        <v>391</v>
      </c>
      <c r="B1635" s="7" t="s">
        <v>423</v>
      </c>
      <c r="C1635" s="40">
        <f t="shared" si="195"/>
        <v>6181605</v>
      </c>
      <c r="D1635" s="47">
        <f t="shared" si="196"/>
        <v>124344.55</v>
      </c>
      <c r="E1635" s="46">
        <v>246767.6</v>
      </c>
      <c r="F1635" s="46">
        <v>0</v>
      </c>
      <c r="G1635" s="46">
        <v>0</v>
      </c>
      <c r="H1635" s="46">
        <v>0</v>
      </c>
      <c r="I1635" s="46">
        <v>0</v>
      </c>
      <c r="J1635" s="46">
        <v>0</v>
      </c>
      <c r="K1635" s="46">
        <v>0</v>
      </c>
      <c r="L1635" s="8">
        <v>0</v>
      </c>
      <c r="M1635" s="46">
        <v>0</v>
      </c>
      <c r="N1635" s="46">
        <v>0</v>
      </c>
      <c r="O1635" s="46">
        <v>0</v>
      </c>
      <c r="P1635" s="46">
        <v>0</v>
      </c>
      <c r="Q1635" s="46">
        <v>0</v>
      </c>
      <c r="R1635" s="46">
        <v>6288</v>
      </c>
      <c r="S1635" s="46">
        <v>5810492.8499999996</v>
      </c>
      <c r="T1635" s="46">
        <v>0</v>
      </c>
      <c r="U1635" s="46">
        <v>0</v>
      </c>
      <c r="V1635" s="46">
        <v>0</v>
      </c>
      <c r="W1635" s="46">
        <v>0</v>
      </c>
    </row>
    <row r="1636" spans="1:23" s="27" customFormat="1" ht="24.75" hidden="1" customHeight="1">
      <c r="A1636" s="16">
        <v>392</v>
      </c>
      <c r="B1636" s="7" t="s">
        <v>1342</v>
      </c>
      <c r="C1636" s="40">
        <f t="shared" si="195"/>
        <v>24916510.5</v>
      </c>
      <c r="D1636" s="47">
        <f t="shared" si="196"/>
        <v>520600.78</v>
      </c>
      <c r="E1636" s="46">
        <v>68770.559999999998</v>
      </c>
      <c r="F1636" s="46">
        <v>0</v>
      </c>
      <c r="G1636" s="46">
        <v>0</v>
      </c>
      <c r="H1636" s="46">
        <v>0</v>
      </c>
      <c r="I1636" s="46">
        <v>0</v>
      </c>
      <c r="J1636" s="46">
        <v>0</v>
      </c>
      <c r="K1636" s="46">
        <v>0</v>
      </c>
      <c r="L1636" s="8">
        <v>12</v>
      </c>
      <c r="M1636" s="46">
        <v>24327139.16</v>
      </c>
      <c r="N1636" s="46">
        <v>0</v>
      </c>
      <c r="O1636" s="46">
        <v>0</v>
      </c>
      <c r="P1636" s="46">
        <v>0</v>
      </c>
      <c r="Q1636" s="46">
        <v>0</v>
      </c>
      <c r="R1636" s="46">
        <v>0</v>
      </c>
      <c r="S1636" s="46">
        <v>0</v>
      </c>
      <c r="T1636" s="46">
        <v>0</v>
      </c>
      <c r="U1636" s="46">
        <v>0</v>
      </c>
      <c r="V1636" s="46">
        <v>0</v>
      </c>
      <c r="W1636" s="46">
        <v>0</v>
      </c>
    </row>
    <row r="1637" spans="1:23" s="27" customFormat="1" ht="24.75" hidden="1" customHeight="1">
      <c r="A1637" s="16">
        <v>393</v>
      </c>
      <c r="B1637" s="7" t="s">
        <v>1344</v>
      </c>
      <c r="C1637" s="40">
        <f t="shared" si="195"/>
        <v>8795087.9600000009</v>
      </c>
      <c r="D1637" s="47">
        <f t="shared" si="196"/>
        <v>183118.44</v>
      </c>
      <c r="E1637" s="46">
        <v>55032.84</v>
      </c>
      <c r="F1637" s="46">
        <v>0</v>
      </c>
      <c r="G1637" s="46">
        <v>0</v>
      </c>
      <c r="H1637" s="46">
        <v>0</v>
      </c>
      <c r="I1637" s="46">
        <v>0</v>
      </c>
      <c r="J1637" s="46">
        <v>0</v>
      </c>
      <c r="K1637" s="46">
        <v>0</v>
      </c>
      <c r="L1637" s="8">
        <v>3</v>
      </c>
      <c r="M1637" s="46">
        <v>8556936.6799999997</v>
      </c>
      <c r="N1637" s="46">
        <v>0</v>
      </c>
      <c r="O1637" s="46">
        <v>0</v>
      </c>
      <c r="P1637" s="46">
        <v>0</v>
      </c>
      <c r="Q1637" s="46">
        <v>0</v>
      </c>
      <c r="R1637" s="46">
        <v>0</v>
      </c>
      <c r="S1637" s="46">
        <v>0</v>
      </c>
      <c r="T1637" s="46">
        <v>0</v>
      </c>
      <c r="U1637" s="46">
        <v>0</v>
      </c>
      <c r="V1637" s="46">
        <v>0</v>
      </c>
      <c r="W1637" s="46">
        <v>0</v>
      </c>
    </row>
    <row r="1638" spans="1:23" s="27" customFormat="1" ht="24.75" hidden="1" customHeight="1">
      <c r="A1638" s="16">
        <v>394</v>
      </c>
      <c r="B1638" s="7" t="s">
        <v>1347</v>
      </c>
      <c r="C1638" s="40">
        <f t="shared" si="195"/>
        <v>6043035.8300000001</v>
      </c>
      <c r="D1638" s="47">
        <v>66304.479999999996</v>
      </c>
      <c r="E1638" s="46">
        <v>52771.1</v>
      </c>
      <c r="F1638" s="46">
        <v>0</v>
      </c>
      <c r="G1638" s="46">
        <v>0</v>
      </c>
      <c r="H1638" s="46">
        <v>0</v>
      </c>
      <c r="I1638" s="46">
        <v>0</v>
      </c>
      <c r="J1638" s="46">
        <v>0</v>
      </c>
      <c r="K1638" s="46">
        <v>0</v>
      </c>
      <c r="L1638" s="8">
        <v>3</v>
      </c>
      <c r="M1638" s="46">
        <v>5923960.25</v>
      </c>
      <c r="N1638" s="46">
        <v>0</v>
      </c>
      <c r="O1638" s="46">
        <v>0</v>
      </c>
      <c r="P1638" s="46">
        <v>0</v>
      </c>
      <c r="Q1638" s="46">
        <v>0</v>
      </c>
      <c r="R1638" s="46">
        <v>0</v>
      </c>
      <c r="S1638" s="46">
        <v>0</v>
      </c>
      <c r="T1638" s="46">
        <v>0</v>
      </c>
      <c r="U1638" s="46">
        <v>0</v>
      </c>
      <c r="V1638" s="46">
        <v>0</v>
      </c>
      <c r="W1638" s="46">
        <v>0</v>
      </c>
    </row>
    <row r="1639" spans="1:23" s="27" customFormat="1" ht="24.75" hidden="1" customHeight="1">
      <c r="A1639" s="16">
        <v>395</v>
      </c>
      <c r="B1639" s="7" t="s">
        <v>1295</v>
      </c>
      <c r="C1639" s="40">
        <f t="shared" si="195"/>
        <v>4565828.84</v>
      </c>
      <c r="D1639" s="47">
        <v>22046.05</v>
      </c>
      <c r="E1639" s="46">
        <v>0</v>
      </c>
      <c r="F1639" s="46">
        <v>0</v>
      </c>
      <c r="G1639" s="46">
        <v>0</v>
      </c>
      <c r="H1639" s="46">
        <v>0</v>
      </c>
      <c r="I1639" s="46">
        <v>0</v>
      </c>
      <c r="J1639" s="46">
        <v>0</v>
      </c>
      <c r="K1639" s="46">
        <v>0</v>
      </c>
      <c r="L1639" s="8">
        <v>2</v>
      </c>
      <c r="M1639" s="46">
        <v>4543782.79</v>
      </c>
      <c r="N1639" s="46">
        <v>0</v>
      </c>
      <c r="O1639" s="46">
        <v>0</v>
      </c>
      <c r="P1639" s="46">
        <v>0</v>
      </c>
      <c r="Q1639" s="46">
        <v>0</v>
      </c>
      <c r="R1639" s="46">
        <v>0</v>
      </c>
      <c r="S1639" s="46">
        <v>0</v>
      </c>
      <c r="T1639" s="46">
        <v>0</v>
      </c>
      <c r="U1639" s="46">
        <v>0</v>
      </c>
      <c r="V1639" s="46">
        <v>0</v>
      </c>
      <c r="W1639" s="46">
        <v>0</v>
      </c>
    </row>
    <row r="1640" spans="1:23" s="27" customFormat="1" ht="24.75" hidden="1" customHeight="1">
      <c r="A1640" s="16">
        <v>396</v>
      </c>
      <c r="B1640" s="7" t="s">
        <v>363</v>
      </c>
      <c r="C1640" s="40">
        <f t="shared" si="195"/>
        <v>17706305.370000001</v>
      </c>
      <c r="D1640" s="47">
        <f t="shared" si="196"/>
        <v>370976.05</v>
      </c>
      <c r="E1640" s="46">
        <v>0</v>
      </c>
      <c r="F1640" s="46">
        <v>3220091.29</v>
      </c>
      <c r="G1640" s="46">
        <v>6959647</v>
      </c>
      <c r="H1640" s="46">
        <v>3597854.7200000002</v>
      </c>
      <c r="I1640" s="46">
        <v>1342297.27</v>
      </c>
      <c r="J1640" s="46">
        <v>2215439.04</v>
      </c>
      <c r="K1640" s="46">
        <v>0</v>
      </c>
      <c r="L1640" s="8">
        <v>0</v>
      </c>
      <c r="M1640" s="46">
        <v>0</v>
      </c>
      <c r="N1640" s="46">
        <v>0</v>
      </c>
      <c r="O1640" s="46">
        <v>0</v>
      </c>
      <c r="P1640" s="46">
        <v>0</v>
      </c>
      <c r="Q1640" s="46">
        <v>0</v>
      </c>
      <c r="R1640" s="46">
        <v>0</v>
      </c>
      <c r="S1640" s="46">
        <v>0</v>
      </c>
      <c r="T1640" s="46">
        <v>0</v>
      </c>
      <c r="U1640" s="46">
        <v>0</v>
      </c>
      <c r="V1640" s="46">
        <v>0</v>
      </c>
      <c r="W1640" s="46">
        <v>0</v>
      </c>
    </row>
    <row r="1641" spans="1:23" s="27" customFormat="1" ht="24.75" hidden="1" customHeight="1">
      <c r="A1641" s="16">
        <v>397</v>
      </c>
      <c r="B1641" s="7" t="s">
        <v>1300</v>
      </c>
      <c r="C1641" s="40">
        <f t="shared" si="195"/>
        <v>4601089.2</v>
      </c>
      <c r="D1641" s="47">
        <v>22218.68</v>
      </c>
      <c r="E1641" s="46">
        <v>0</v>
      </c>
      <c r="F1641" s="46">
        <v>0</v>
      </c>
      <c r="G1641" s="46">
        <v>0</v>
      </c>
      <c r="H1641" s="46">
        <v>0</v>
      </c>
      <c r="I1641" s="46">
        <v>0</v>
      </c>
      <c r="J1641" s="46">
        <v>0</v>
      </c>
      <c r="K1641" s="46">
        <v>0</v>
      </c>
      <c r="L1641" s="8">
        <v>2</v>
      </c>
      <c r="M1641" s="46">
        <v>4578870.5199999996</v>
      </c>
      <c r="N1641" s="46">
        <v>0</v>
      </c>
      <c r="O1641" s="46">
        <v>0</v>
      </c>
      <c r="P1641" s="46">
        <v>0</v>
      </c>
      <c r="Q1641" s="46">
        <v>0</v>
      </c>
      <c r="R1641" s="46">
        <v>0</v>
      </c>
      <c r="S1641" s="46">
        <v>0</v>
      </c>
      <c r="T1641" s="46">
        <v>0</v>
      </c>
      <c r="U1641" s="46">
        <v>0</v>
      </c>
      <c r="V1641" s="46">
        <v>0</v>
      </c>
      <c r="W1641" s="46">
        <v>0</v>
      </c>
    </row>
    <row r="1642" spans="1:23" s="27" customFormat="1" ht="24.75" hidden="1" customHeight="1">
      <c r="A1642" s="16">
        <v>398</v>
      </c>
      <c r="B1642" s="7" t="s">
        <v>1308</v>
      </c>
      <c r="C1642" s="40">
        <f t="shared" si="195"/>
        <v>13583107.640000001</v>
      </c>
      <c r="D1642" s="47">
        <v>65616.259999999995</v>
      </c>
      <c r="E1642" s="46">
        <v>0</v>
      </c>
      <c r="F1642" s="46">
        <v>0</v>
      </c>
      <c r="G1642" s="46">
        <v>0</v>
      </c>
      <c r="H1642" s="46">
        <v>0</v>
      </c>
      <c r="I1642" s="46">
        <v>0</v>
      </c>
      <c r="J1642" s="46">
        <v>0</v>
      </c>
      <c r="K1642" s="46">
        <v>0</v>
      </c>
      <c r="L1642" s="8">
        <v>6</v>
      </c>
      <c r="M1642" s="46">
        <v>13517491.380000001</v>
      </c>
      <c r="N1642" s="46">
        <v>0</v>
      </c>
      <c r="O1642" s="46">
        <v>0</v>
      </c>
      <c r="P1642" s="46">
        <v>0</v>
      </c>
      <c r="Q1642" s="46">
        <v>0</v>
      </c>
      <c r="R1642" s="46">
        <v>0</v>
      </c>
      <c r="S1642" s="46">
        <v>0</v>
      </c>
      <c r="T1642" s="46">
        <v>0</v>
      </c>
      <c r="U1642" s="46">
        <v>0</v>
      </c>
      <c r="V1642" s="46">
        <v>0</v>
      </c>
      <c r="W1642" s="46">
        <v>0</v>
      </c>
    </row>
    <row r="1643" spans="1:23" s="27" customFormat="1" ht="24.75" hidden="1" customHeight="1">
      <c r="A1643" s="16">
        <v>399</v>
      </c>
      <c r="B1643" s="7" t="s">
        <v>364</v>
      </c>
      <c r="C1643" s="40">
        <f t="shared" si="195"/>
        <v>22224636.469999999</v>
      </c>
      <c r="D1643" s="47">
        <f t="shared" ref="D1643:D1664" si="197">ROUND((F1643+G1643+H1643+I1643+J1643+K1643+M1643+O1643+Q1643+S1643+U1643+W1643)*0.0214,2)</f>
        <v>465642.47</v>
      </c>
      <c r="E1643" s="46">
        <v>0</v>
      </c>
      <c r="F1643" s="46">
        <v>3118783.2</v>
      </c>
      <c r="G1643" s="46">
        <v>7075118.4000000004</v>
      </c>
      <c r="H1643" s="46">
        <v>3496491.6</v>
      </c>
      <c r="I1643" s="46">
        <v>1262247.6000000001</v>
      </c>
      <c r="J1643" s="46">
        <v>2462029.2000000002</v>
      </c>
      <c r="K1643" s="46">
        <v>0</v>
      </c>
      <c r="L1643" s="8">
        <v>0</v>
      </c>
      <c r="M1643" s="46">
        <v>0</v>
      </c>
      <c r="N1643" s="46">
        <v>0</v>
      </c>
      <c r="O1643" s="46">
        <v>0</v>
      </c>
      <c r="P1643" s="46">
        <v>2071</v>
      </c>
      <c r="Q1643" s="46">
        <v>4344324</v>
      </c>
      <c r="R1643" s="46">
        <v>0</v>
      </c>
      <c r="S1643" s="46">
        <v>0</v>
      </c>
      <c r="T1643" s="46">
        <v>0</v>
      </c>
      <c r="U1643" s="46">
        <v>0</v>
      </c>
      <c r="V1643" s="46">
        <v>0</v>
      </c>
      <c r="W1643" s="46">
        <v>0</v>
      </c>
    </row>
    <row r="1644" spans="1:23" s="27" customFormat="1" ht="24.75" hidden="1" customHeight="1">
      <c r="A1644" s="16">
        <v>400</v>
      </c>
      <c r="B1644" s="7" t="s">
        <v>1348</v>
      </c>
      <c r="C1644" s="40">
        <f t="shared" si="195"/>
        <v>8454744.2400000002</v>
      </c>
      <c r="D1644" s="47">
        <v>92881.26</v>
      </c>
      <c r="E1644" s="46">
        <v>68588.570000000007</v>
      </c>
      <c r="F1644" s="46">
        <v>0</v>
      </c>
      <c r="G1644" s="46">
        <v>0</v>
      </c>
      <c r="H1644" s="46">
        <v>0</v>
      </c>
      <c r="I1644" s="46">
        <v>0</v>
      </c>
      <c r="J1644" s="46">
        <v>0</v>
      </c>
      <c r="K1644" s="46">
        <v>0</v>
      </c>
      <c r="L1644" s="8">
        <v>4</v>
      </c>
      <c r="M1644" s="46">
        <v>8293274.4100000001</v>
      </c>
      <c r="N1644" s="46">
        <v>0</v>
      </c>
      <c r="O1644" s="46">
        <v>0</v>
      </c>
      <c r="P1644" s="46">
        <v>0</v>
      </c>
      <c r="Q1644" s="46">
        <v>0</v>
      </c>
      <c r="R1644" s="46">
        <v>0</v>
      </c>
      <c r="S1644" s="46">
        <v>0</v>
      </c>
      <c r="T1644" s="46">
        <v>0</v>
      </c>
      <c r="U1644" s="46">
        <v>0</v>
      </c>
      <c r="V1644" s="46">
        <v>0</v>
      </c>
      <c r="W1644" s="46">
        <v>0</v>
      </c>
    </row>
    <row r="1645" spans="1:23" s="27" customFormat="1" ht="24.75" hidden="1" customHeight="1">
      <c r="A1645" s="16">
        <v>401</v>
      </c>
      <c r="B1645" s="7" t="s">
        <v>1311</v>
      </c>
      <c r="C1645" s="40">
        <f t="shared" si="195"/>
        <v>9127020.6300000008</v>
      </c>
      <c r="D1645" s="47">
        <v>44069.49</v>
      </c>
      <c r="E1645" s="46">
        <v>0</v>
      </c>
      <c r="F1645" s="46">
        <v>0</v>
      </c>
      <c r="G1645" s="46">
        <v>0</v>
      </c>
      <c r="H1645" s="46">
        <v>0</v>
      </c>
      <c r="I1645" s="46">
        <v>0</v>
      </c>
      <c r="J1645" s="46">
        <v>0</v>
      </c>
      <c r="K1645" s="46">
        <v>0</v>
      </c>
      <c r="L1645" s="8">
        <v>4</v>
      </c>
      <c r="M1645" s="46">
        <v>9082951.1400000006</v>
      </c>
      <c r="N1645" s="46">
        <v>0</v>
      </c>
      <c r="O1645" s="46">
        <v>0</v>
      </c>
      <c r="P1645" s="46">
        <v>0</v>
      </c>
      <c r="Q1645" s="46">
        <v>0</v>
      </c>
      <c r="R1645" s="46">
        <v>0</v>
      </c>
      <c r="S1645" s="46">
        <v>0</v>
      </c>
      <c r="T1645" s="46">
        <v>0</v>
      </c>
      <c r="U1645" s="46">
        <v>0</v>
      </c>
      <c r="V1645" s="46">
        <v>0</v>
      </c>
      <c r="W1645" s="46">
        <v>0</v>
      </c>
    </row>
    <row r="1646" spans="1:23" s="27" customFormat="1" ht="24.75" hidden="1" customHeight="1">
      <c r="A1646" s="16">
        <v>402</v>
      </c>
      <c r="B1646" s="7" t="s">
        <v>1400</v>
      </c>
      <c r="C1646" s="40">
        <f t="shared" si="195"/>
        <v>4091271.55</v>
      </c>
      <c r="D1646" s="47">
        <f t="shared" si="197"/>
        <v>84677.15</v>
      </c>
      <c r="E1646" s="46">
        <v>49718.44</v>
      </c>
      <c r="F1646" s="46">
        <v>0</v>
      </c>
      <c r="G1646" s="46">
        <v>0</v>
      </c>
      <c r="H1646" s="46">
        <v>0</v>
      </c>
      <c r="I1646" s="46">
        <v>0</v>
      </c>
      <c r="J1646" s="46">
        <v>0</v>
      </c>
      <c r="K1646" s="46">
        <v>0</v>
      </c>
      <c r="L1646" s="8">
        <v>2</v>
      </c>
      <c r="M1646" s="46">
        <v>3956875.96</v>
      </c>
      <c r="N1646" s="46">
        <v>0</v>
      </c>
      <c r="O1646" s="46">
        <v>0</v>
      </c>
      <c r="P1646" s="46">
        <v>0</v>
      </c>
      <c r="Q1646" s="46">
        <v>0</v>
      </c>
      <c r="R1646" s="46">
        <v>0</v>
      </c>
      <c r="S1646" s="46">
        <v>0</v>
      </c>
      <c r="T1646" s="46">
        <v>0</v>
      </c>
      <c r="U1646" s="46">
        <v>0</v>
      </c>
      <c r="V1646" s="46">
        <v>0</v>
      </c>
      <c r="W1646" s="46">
        <v>0</v>
      </c>
    </row>
    <row r="1647" spans="1:23" s="27" customFormat="1" ht="24.75" hidden="1" customHeight="1">
      <c r="A1647" s="16">
        <v>403</v>
      </c>
      <c r="B1647" s="7" t="s">
        <v>424</v>
      </c>
      <c r="C1647" s="40">
        <f t="shared" si="195"/>
        <v>18739144.370000001</v>
      </c>
      <c r="D1647" s="47">
        <f t="shared" si="197"/>
        <v>374293.16</v>
      </c>
      <c r="E1647" s="46">
        <f t="shared" ref="E1647:E1649" si="198">ROUND((F1647+G1647+H1647+I1647+J1647+K1647+M1647+O1647+Q1647+S1647+U1647+W1647)*0.05,2)</f>
        <v>874516.72</v>
      </c>
      <c r="F1647" s="46">
        <v>1467516.07</v>
      </c>
      <c r="G1647" s="46">
        <v>4620874.42</v>
      </c>
      <c r="H1647" s="46">
        <v>0</v>
      </c>
      <c r="I1647" s="46">
        <v>0</v>
      </c>
      <c r="J1647" s="46">
        <v>0</v>
      </c>
      <c r="K1647" s="46">
        <v>0</v>
      </c>
      <c r="L1647" s="8">
        <v>0</v>
      </c>
      <c r="M1647" s="46">
        <v>0</v>
      </c>
      <c r="N1647" s="46">
        <v>896.5</v>
      </c>
      <c r="O1647" s="46">
        <v>4968649.8099999996</v>
      </c>
      <c r="P1647" s="46">
        <v>0</v>
      </c>
      <c r="Q1647" s="46">
        <v>0</v>
      </c>
      <c r="R1647" s="46">
        <v>0</v>
      </c>
      <c r="S1647" s="46">
        <v>0</v>
      </c>
      <c r="T1647" s="46">
        <v>2323.9</v>
      </c>
      <c r="U1647" s="46">
        <v>6433294.1900000004</v>
      </c>
      <c r="V1647" s="46">
        <v>0</v>
      </c>
      <c r="W1647" s="46">
        <v>0</v>
      </c>
    </row>
    <row r="1648" spans="1:23" s="27" customFormat="1" ht="24.75" hidden="1" customHeight="1">
      <c r="A1648" s="16">
        <v>404</v>
      </c>
      <c r="B1648" s="7" t="s">
        <v>425</v>
      </c>
      <c r="C1648" s="40">
        <f t="shared" si="195"/>
        <v>6712596.6600000001</v>
      </c>
      <c r="D1648" s="47">
        <f t="shared" si="197"/>
        <v>134076.51</v>
      </c>
      <c r="E1648" s="46">
        <f t="shared" si="198"/>
        <v>313262.86</v>
      </c>
      <c r="F1648" s="46">
        <v>0</v>
      </c>
      <c r="G1648" s="46">
        <v>0</v>
      </c>
      <c r="H1648" s="46">
        <v>0</v>
      </c>
      <c r="I1648" s="46">
        <v>0</v>
      </c>
      <c r="J1648" s="46">
        <v>0</v>
      </c>
      <c r="K1648" s="46">
        <v>0</v>
      </c>
      <c r="L1648" s="8">
        <v>0</v>
      </c>
      <c r="M1648" s="46">
        <v>0</v>
      </c>
      <c r="N1648" s="46">
        <v>0</v>
      </c>
      <c r="O1648" s="46">
        <v>0</v>
      </c>
      <c r="P1648" s="46">
        <v>0</v>
      </c>
      <c r="Q1648" s="46">
        <v>0</v>
      </c>
      <c r="R1648" s="46">
        <v>0</v>
      </c>
      <c r="S1648" s="46">
        <v>0</v>
      </c>
      <c r="T1648" s="46">
        <v>2263.1999999999998</v>
      </c>
      <c r="U1648" s="46">
        <v>6265257.29</v>
      </c>
      <c r="V1648" s="46">
        <v>0</v>
      </c>
      <c r="W1648" s="46">
        <v>0</v>
      </c>
    </row>
    <row r="1649" spans="1:23" s="27" customFormat="1" ht="24.75" hidden="1" customHeight="1">
      <c r="A1649" s="16">
        <v>405</v>
      </c>
      <c r="B1649" s="7" t="s">
        <v>1444</v>
      </c>
      <c r="C1649" s="40">
        <f t="shared" si="195"/>
        <v>16618068.02</v>
      </c>
      <c r="D1649" s="47">
        <f t="shared" si="197"/>
        <v>331927.06</v>
      </c>
      <c r="E1649" s="46">
        <f t="shared" si="198"/>
        <v>775530.52</v>
      </c>
      <c r="F1649" s="46">
        <v>0</v>
      </c>
      <c r="G1649" s="46">
        <v>0</v>
      </c>
      <c r="H1649" s="46">
        <v>0</v>
      </c>
      <c r="I1649" s="46">
        <v>0</v>
      </c>
      <c r="J1649" s="46">
        <v>0</v>
      </c>
      <c r="K1649" s="46">
        <v>0</v>
      </c>
      <c r="L1649" s="8">
        <v>5</v>
      </c>
      <c r="M1649" s="46">
        <v>15510610.439999999</v>
      </c>
      <c r="N1649" s="46">
        <v>0</v>
      </c>
      <c r="O1649" s="46">
        <v>0</v>
      </c>
      <c r="P1649" s="46">
        <v>0</v>
      </c>
      <c r="Q1649" s="46">
        <v>0</v>
      </c>
      <c r="R1649" s="46">
        <v>0</v>
      </c>
      <c r="S1649" s="46">
        <v>0</v>
      </c>
      <c r="T1649" s="46">
        <v>0</v>
      </c>
      <c r="U1649" s="46">
        <v>0</v>
      </c>
      <c r="V1649" s="46">
        <v>0</v>
      </c>
      <c r="W1649" s="46">
        <v>0</v>
      </c>
    </row>
    <row r="1650" spans="1:23" s="27" customFormat="1" ht="24.75" hidden="1" customHeight="1">
      <c r="A1650" s="16">
        <v>406</v>
      </c>
      <c r="B1650" s="7" t="s">
        <v>426</v>
      </c>
      <c r="C1650" s="40">
        <f t="shared" si="195"/>
        <v>14510227.49</v>
      </c>
      <c r="D1650" s="47">
        <f t="shared" si="197"/>
        <v>300615.48</v>
      </c>
      <c r="E1650" s="46">
        <v>162159.67000000001</v>
      </c>
      <c r="F1650" s="46">
        <v>0</v>
      </c>
      <c r="G1650" s="46">
        <v>0</v>
      </c>
      <c r="H1650" s="46">
        <v>6851958.1200000001</v>
      </c>
      <c r="I1650" s="46">
        <v>3276701.65</v>
      </c>
      <c r="J1650" s="46">
        <v>3918792.57</v>
      </c>
      <c r="K1650" s="46">
        <v>0</v>
      </c>
      <c r="L1650" s="8">
        <v>0</v>
      </c>
      <c r="M1650" s="46">
        <v>0</v>
      </c>
      <c r="N1650" s="46">
        <v>0</v>
      </c>
      <c r="O1650" s="46">
        <v>0</v>
      </c>
      <c r="P1650" s="46">
        <v>0</v>
      </c>
      <c r="Q1650" s="46">
        <v>0</v>
      </c>
      <c r="R1650" s="46">
        <v>0</v>
      </c>
      <c r="S1650" s="46">
        <v>0</v>
      </c>
      <c r="T1650" s="46">
        <v>0</v>
      </c>
      <c r="U1650" s="46">
        <v>0</v>
      </c>
      <c r="V1650" s="46">
        <v>0</v>
      </c>
      <c r="W1650" s="46">
        <v>0</v>
      </c>
    </row>
    <row r="1651" spans="1:23" s="27" customFormat="1" ht="24.75" hidden="1" customHeight="1">
      <c r="A1651" s="16">
        <v>407</v>
      </c>
      <c r="B1651" s="7" t="s">
        <v>427</v>
      </c>
      <c r="C1651" s="40">
        <f t="shared" si="195"/>
        <v>15507643.039999999</v>
      </c>
      <c r="D1651" s="47">
        <f t="shared" si="197"/>
        <v>317922.15000000002</v>
      </c>
      <c r="E1651" s="46">
        <v>333545.53000000003</v>
      </c>
      <c r="F1651" s="46">
        <v>0</v>
      </c>
      <c r="G1651" s="46">
        <v>0</v>
      </c>
      <c r="H1651" s="46">
        <v>0</v>
      </c>
      <c r="I1651" s="46">
        <v>0</v>
      </c>
      <c r="J1651" s="46">
        <v>0</v>
      </c>
      <c r="K1651" s="46">
        <v>0</v>
      </c>
      <c r="L1651" s="8">
        <v>0</v>
      </c>
      <c r="M1651" s="46">
        <v>0</v>
      </c>
      <c r="N1651" s="46">
        <v>1128.5</v>
      </c>
      <c r="O1651" s="46">
        <v>6254457.6900000004</v>
      </c>
      <c r="P1651" s="46">
        <v>0</v>
      </c>
      <c r="Q1651" s="46">
        <v>0</v>
      </c>
      <c r="R1651" s="46">
        <v>3107.2</v>
      </c>
      <c r="S1651" s="46">
        <v>8601717.6699999999</v>
      </c>
      <c r="T1651" s="46">
        <v>0</v>
      </c>
      <c r="U1651" s="46">
        <v>0</v>
      </c>
      <c r="V1651" s="46">
        <v>0</v>
      </c>
      <c r="W1651" s="46">
        <v>0</v>
      </c>
    </row>
    <row r="1652" spans="1:23" s="27" customFormat="1" ht="24.75" hidden="1" customHeight="1">
      <c r="A1652" s="16">
        <v>408</v>
      </c>
      <c r="B1652" s="7" t="s">
        <v>428</v>
      </c>
      <c r="C1652" s="40">
        <f t="shared" si="195"/>
        <v>17634284.57</v>
      </c>
      <c r="D1652" s="47">
        <f t="shared" si="197"/>
        <v>363943.7</v>
      </c>
      <c r="E1652" s="46">
        <v>263625.93</v>
      </c>
      <c r="F1652" s="46">
        <v>0</v>
      </c>
      <c r="G1652" s="46">
        <v>0</v>
      </c>
      <c r="H1652" s="46">
        <v>5266550.5199999996</v>
      </c>
      <c r="I1652" s="46">
        <v>2518537.69</v>
      </c>
      <c r="J1652" s="46">
        <v>3012061.47</v>
      </c>
      <c r="K1652" s="46">
        <v>0</v>
      </c>
      <c r="L1652" s="8">
        <v>0</v>
      </c>
      <c r="M1652" s="46">
        <v>0</v>
      </c>
      <c r="N1652" s="46">
        <v>1120.4000000000001</v>
      </c>
      <c r="O1652" s="46">
        <v>6209565.2599999998</v>
      </c>
      <c r="P1652" s="46">
        <v>0</v>
      </c>
      <c r="Q1652" s="46">
        <v>0</v>
      </c>
      <c r="R1652" s="46">
        <v>0</v>
      </c>
      <c r="S1652" s="46">
        <v>0</v>
      </c>
      <c r="T1652" s="46">
        <v>0</v>
      </c>
      <c r="U1652" s="46">
        <v>0</v>
      </c>
      <c r="V1652" s="46">
        <v>0</v>
      </c>
      <c r="W1652" s="46">
        <v>0</v>
      </c>
    </row>
    <row r="1653" spans="1:23" s="27" customFormat="1" ht="24.75" hidden="1" customHeight="1">
      <c r="A1653" s="16">
        <v>409</v>
      </c>
      <c r="B1653" s="7" t="s">
        <v>429</v>
      </c>
      <c r="C1653" s="40">
        <f t="shared" si="195"/>
        <v>8738367.0899999999</v>
      </c>
      <c r="D1653" s="47">
        <f t="shared" si="197"/>
        <v>178017.16</v>
      </c>
      <c r="E1653" s="46">
        <v>241790.83</v>
      </c>
      <c r="F1653" s="46">
        <v>0</v>
      </c>
      <c r="G1653" s="46">
        <v>0</v>
      </c>
      <c r="H1653" s="46">
        <v>0</v>
      </c>
      <c r="I1653" s="46">
        <v>0</v>
      </c>
      <c r="J1653" s="46">
        <v>0</v>
      </c>
      <c r="K1653" s="46">
        <v>0</v>
      </c>
      <c r="L1653" s="8">
        <v>0</v>
      </c>
      <c r="M1653" s="46">
        <v>0</v>
      </c>
      <c r="N1653" s="46">
        <v>743.5</v>
      </c>
      <c r="O1653" s="46">
        <v>4120681.69</v>
      </c>
      <c r="P1653" s="46">
        <v>0</v>
      </c>
      <c r="Q1653" s="46">
        <v>0</v>
      </c>
      <c r="R1653" s="46">
        <v>0</v>
      </c>
      <c r="S1653" s="46">
        <v>0</v>
      </c>
      <c r="T1653" s="46">
        <v>1516.4</v>
      </c>
      <c r="U1653" s="46">
        <v>4197877.41</v>
      </c>
      <c r="V1653" s="46">
        <v>0</v>
      </c>
      <c r="W1653" s="46">
        <v>0</v>
      </c>
    </row>
    <row r="1654" spans="1:23" s="27" customFormat="1" ht="24.75" hidden="1" customHeight="1">
      <c r="A1654" s="16">
        <v>410</v>
      </c>
      <c r="B1654" s="7" t="s">
        <v>430</v>
      </c>
      <c r="C1654" s="40">
        <f t="shared" si="195"/>
        <v>9160921.1899999995</v>
      </c>
      <c r="D1654" s="47">
        <f t="shared" si="197"/>
        <v>186470.24</v>
      </c>
      <c r="E1654" s="46">
        <v>260888.55</v>
      </c>
      <c r="F1654" s="46">
        <v>0</v>
      </c>
      <c r="G1654" s="46">
        <v>0</v>
      </c>
      <c r="H1654" s="46">
        <v>1397121.6</v>
      </c>
      <c r="I1654" s="46">
        <v>693930</v>
      </c>
      <c r="J1654" s="46">
        <v>936741.6</v>
      </c>
      <c r="K1654" s="46">
        <v>0</v>
      </c>
      <c r="L1654" s="8">
        <v>0</v>
      </c>
      <c r="M1654" s="46">
        <v>0</v>
      </c>
      <c r="N1654" s="46">
        <v>1146.2</v>
      </c>
      <c r="O1654" s="46">
        <v>5685769.2000000002</v>
      </c>
      <c r="P1654" s="46">
        <v>0</v>
      </c>
      <c r="Q1654" s="46">
        <v>0</v>
      </c>
      <c r="R1654" s="46">
        <v>0</v>
      </c>
      <c r="S1654" s="46">
        <v>0</v>
      </c>
      <c r="T1654" s="46">
        <v>0</v>
      </c>
      <c r="U1654" s="46">
        <v>0</v>
      </c>
      <c r="V1654" s="46">
        <v>0</v>
      </c>
      <c r="W1654" s="46">
        <v>0</v>
      </c>
    </row>
    <row r="1655" spans="1:23" s="27" customFormat="1" ht="24.75" hidden="1" customHeight="1">
      <c r="A1655" s="16">
        <v>411</v>
      </c>
      <c r="B1655" s="7" t="s">
        <v>431</v>
      </c>
      <c r="C1655" s="40">
        <f t="shared" si="195"/>
        <v>18641563.469999999</v>
      </c>
      <c r="D1655" s="47">
        <f t="shared" si="197"/>
        <v>385064.47</v>
      </c>
      <c r="E1655" s="46">
        <v>262832.39</v>
      </c>
      <c r="F1655" s="46">
        <v>0</v>
      </c>
      <c r="G1655" s="46">
        <v>0</v>
      </c>
      <c r="H1655" s="46">
        <v>5153757.84</v>
      </c>
      <c r="I1655" s="46">
        <v>2464598.66</v>
      </c>
      <c r="J1655" s="46">
        <v>2947552.74</v>
      </c>
      <c r="K1655" s="46">
        <v>0</v>
      </c>
      <c r="L1655" s="8">
        <v>0</v>
      </c>
      <c r="M1655" s="46">
        <v>0</v>
      </c>
      <c r="N1655" s="46">
        <v>1340.2</v>
      </c>
      <c r="O1655" s="46">
        <v>7427757.3700000001</v>
      </c>
      <c r="P1655" s="46">
        <v>0</v>
      </c>
      <c r="Q1655" s="46">
        <v>0</v>
      </c>
      <c r="R1655" s="46">
        <v>0</v>
      </c>
      <c r="S1655" s="46">
        <v>0</v>
      </c>
      <c r="T1655" s="46">
        <v>0</v>
      </c>
      <c r="U1655" s="46">
        <v>0</v>
      </c>
      <c r="V1655" s="46">
        <v>0</v>
      </c>
      <c r="W1655" s="46">
        <v>0</v>
      </c>
    </row>
    <row r="1656" spans="1:23" s="27" customFormat="1" ht="24.75" hidden="1" customHeight="1">
      <c r="A1656" s="16">
        <v>412</v>
      </c>
      <c r="B1656" s="7" t="s">
        <v>1319</v>
      </c>
      <c r="C1656" s="40">
        <f t="shared" si="195"/>
        <v>2223891.8199999998</v>
      </c>
      <c r="D1656" s="47">
        <v>10740.47</v>
      </c>
      <c r="E1656" s="46">
        <v>0</v>
      </c>
      <c r="F1656" s="46">
        <v>0</v>
      </c>
      <c r="G1656" s="46">
        <v>0</v>
      </c>
      <c r="H1656" s="46">
        <v>0</v>
      </c>
      <c r="I1656" s="46">
        <v>0</v>
      </c>
      <c r="J1656" s="46">
        <v>0</v>
      </c>
      <c r="K1656" s="46">
        <v>0</v>
      </c>
      <c r="L1656" s="8">
        <v>1</v>
      </c>
      <c r="M1656" s="46">
        <v>2213151.35</v>
      </c>
      <c r="N1656" s="46">
        <v>0</v>
      </c>
      <c r="O1656" s="46">
        <v>0</v>
      </c>
      <c r="P1656" s="46">
        <v>0</v>
      </c>
      <c r="Q1656" s="46">
        <v>0</v>
      </c>
      <c r="R1656" s="46">
        <v>0</v>
      </c>
      <c r="S1656" s="46">
        <v>0</v>
      </c>
      <c r="T1656" s="46">
        <v>0</v>
      </c>
      <c r="U1656" s="46">
        <v>0</v>
      </c>
      <c r="V1656" s="46">
        <v>0</v>
      </c>
      <c r="W1656" s="46">
        <v>0</v>
      </c>
    </row>
    <row r="1657" spans="1:23" s="27" customFormat="1" ht="24.75" hidden="1" customHeight="1">
      <c r="A1657" s="16">
        <v>413</v>
      </c>
      <c r="B1657" s="7" t="s">
        <v>432</v>
      </c>
      <c r="C1657" s="40">
        <f t="shared" si="195"/>
        <v>20847899.77</v>
      </c>
      <c r="D1657" s="47">
        <f t="shared" si="197"/>
        <v>427901.37</v>
      </c>
      <c r="E1657" s="46">
        <v>424607.2</v>
      </c>
      <c r="F1657" s="46">
        <v>0</v>
      </c>
      <c r="G1657" s="46">
        <v>0</v>
      </c>
      <c r="H1657" s="46">
        <v>3909375.6</v>
      </c>
      <c r="I1657" s="46">
        <v>1631758.8</v>
      </c>
      <c r="J1657" s="46">
        <v>2737888.8</v>
      </c>
      <c r="K1657" s="46">
        <v>0</v>
      </c>
      <c r="L1657" s="8">
        <v>0</v>
      </c>
      <c r="M1657" s="46">
        <v>0</v>
      </c>
      <c r="N1657" s="46">
        <v>2451</v>
      </c>
      <c r="O1657" s="46">
        <v>11716368</v>
      </c>
      <c r="P1657" s="46">
        <v>0</v>
      </c>
      <c r="Q1657" s="46">
        <v>0</v>
      </c>
      <c r="R1657" s="46">
        <v>0</v>
      </c>
      <c r="S1657" s="46">
        <v>0</v>
      </c>
      <c r="T1657" s="46">
        <v>0</v>
      </c>
      <c r="U1657" s="46">
        <v>0</v>
      </c>
      <c r="V1657" s="46">
        <v>0</v>
      </c>
      <c r="W1657" s="46">
        <v>0</v>
      </c>
    </row>
    <row r="1658" spans="1:23" s="27" customFormat="1" ht="24.75" hidden="1" customHeight="1">
      <c r="A1658" s="16">
        <v>414</v>
      </c>
      <c r="B1658" s="7" t="s">
        <v>1351</v>
      </c>
      <c r="C1658" s="40">
        <f t="shared" si="195"/>
        <v>6787468.7599999998</v>
      </c>
      <c r="D1658" s="47">
        <v>32788.15</v>
      </c>
      <c r="E1658" s="46">
        <v>0</v>
      </c>
      <c r="F1658" s="46">
        <v>0</v>
      </c>
      <c r="G1658" s="46">
        <v>0</v>
      </c>
      <c r="H1658" s="46">
        <v>0</v>
      </c>
      <c r="I1658" s="46">
        <v>0</v>
      </c>
      <c r="J1658" s="46">
        <v>0</v>
      </c>
      <c r="K1658" s="46">
        <v>0</v>
      </c>
      <c r="L1658" s="8">
        <v>3</v>
      </c>
      <c r="M1658" s="46">
        <v>6754680.6100000003</v>
      </c>
      <c r="N1658" s="46">
        <v>0</v>
      </c>
      <c r="O1658" s="46">
        <v>0</v>
      </c>
      <c r="P1658" s="46">
        <v>0</v>
      </c>
      <c r="Q1658" s="46">
        <v>0</v>
      </c>
      <c r="R1658" s="46">
        <v>0</v>
      </c>
      <c r="S1658" s="46">
        <v>0</v>
      </c>
      <c r="T1658" s="46">
        <v>0</v>
      </c>
      <c r="U1658" s="46">
        <v>0</v>
      </c>
      <c r="V1658" s="46">
        <v>0</v>
      </c>
      <c r="W1658" s="46">
        <v>0</v>
      </c>
    </row>
    <row r="1659" spans="1:23" s="27" customFormat="1" ht="24.75" hidden="1" customHeight="1">
      <c r="A1659" s="16">
        <v>415</v>
      </c>
      <c r="B1659" s="7" t="s">
        <v>433</v>
      </c>
      <c r="C1659" s="40">
        <f t="shared" si="195"/>
        <v>40658157.689999998</v>
      </c>
      <c r="D1659" s="47">
        <f t="shared" si="197"/>
        <v>842627.32</v>
      </c>
      <c r="E1659" s="46">
        <v>440421.89</v>
      </c>
      <c r="F1659" s="46">
        <v>3141096.56</v>
      </c>
      <c r="G1659" s="46">
        <v>9890598.8699999992</v>
      </c>
      <c r="H1659" s="46">
        <v>7179361.8499999996</v>
      </c>
      <c r="I1659" s="46">
        <v>4217270.67</v>
      </c>
      <c r="J1659" s="46">
        <v>4106090.03</v>
      </c>
      <c r="K1659" s="46">
        <v>0</v>
      </c>
      <c r="L1659" s="8">
        <v>0</v>
      </c>
      <c r="M1659" s="46">
        <v>0</v>
      </c>
      <c r="N1659" s="46">
        <v>1956</v>
      </c>
      <c r="O1659" s="46">
        <v>10840690.5</v>
      </c>
      <c r="P1659" s="46">
        <v>0</v>
      </c>
      <c r="Q1659" s="46">
        <v>0</v>
      </c>
      <c r="R1659" s="46">
        <v>0</v>
      </c>
      <c r="S1659" s="46">
        <v>0</v>
      </c>
      <c r="T1659" s="46">
        <v>0</v>
      </c>
      <c r="U1659" s="46">
        <v>0</v>
      </c>
      <c r="V1659" s="46">
        <v>0</v>
      </c>
      <c r="W1659" s="46">
        <v>0</v>
      </c>
    </row>
    <row r="1660" spans="1:23" s="27" customFormat="1" ht="24.75" hidden="1" customHeight="1">
      <c r="A1660" s="16">
        <v>416</v>
      </c>
      <c r="B1660" s="7" t="s">
        <v>1338</v>
      </c>
      <c r="C1660" s="40">
        <f t="shared" si="195"/>
        <v>5508595.7300000004</v>
      </c>
      <c r="D1660" s="47">
        <f t="shared" si="197"/>
        <v>114268.06</v>
      </c>
      <c r="E1660" s="46">
        <v>54698.9</v>
      </c>
      <c r="F1660" s="46">
        <v>0</v>
      </c>
      <c r="G1660" s="46">
        <v>0</v>
      </c>
      <c r="H1660" s="46">
        <v>0</v>
      </c>
      <c r="I1660" s="46">
        <v>0</v>
      </c>
      <c r="J1660" s="46">
        <v>0</v>
      </c>
      <c r="K1660" s="46">
        <v>0</v>
      </c>
      <c r="L1660" s="8">
        <v>3</v>
      </c>
      <c r="M1660" s="46">
        <v>5339628.7699999996</v>
      </c>
      <c r="N1660" s="46">
        <v>0</v>
      </c>
      <c r="O1660" s="46">
        <v>0</v>
      </c>
      <c r="P1660" s="46">
        <v>0</v>
      </c>
      <c r="Q1660" s="46">
        <v>0</v>
      </c>
      <c r="R1660" s="46">
        <v>0</v>
      </c>
      <c r="S1660" s="46">
        <v>0</v>
      </c>
      <c r="T1660" s="46">
        <v>0</v>
      </c>
      <c r="U1660" s="46">
        <v>0</v>
      </c>
      <c r="V1660" s="46">
        <v>0</v>
      </c>
      <c r="W1660" s="46">
        <v>0</v>
      </c>
    </row>
    <row r="1661" spans="1:23" s="27" customFormat="1" ht="24.75" hidden="1" customHeight="1">
      <c r="A1661" s="16">
        <v>417</v>
      </c>
      <c r="B1661" s="7" t="s">
        <v>1323</v>
      </c>
      <c r="C1661" s="40">
        <f t="shared" si="195"/>
        <v>12993649.810000001</v>
      </c>
      <c r="D1661" s="47">
        <f t="shared" si="197"/>
        <v>266488.21999999997</v>
      </c>
      <c r="E1661" s="46">
        <v>274440.86</v>
      </c>
      <c r="F1661" s="46">
        <v>0</v>
      </c>
      <c r="G1661" s="46">
        <v>0</v>
      </c>
      <c r="H1661" s="46">
        <v>0</v>
      </c>
      <c r="I1661" s="46">
        <v>0</v>
      </c>
      <c r="J1661" s="46">
        <v>0</v>
      </c>
      <c r="K1661" s="46">
        <v>0</v>
      </c>
      <c r="L1661" s="8">
        <v>7</v>
      </c>
      <c r="M1661" s="46">
        <v>12452720.73</v>
      </c>
      <c r="N1661" s="46">
        <v>0</v>
      </c>
      <c r="O1661" s="46">
        <v>0</v>
      </c>
      <c r="P1661" s="46">
        <v>0</v>
      </c>
      <c r="Q1661" s="46">
        <v>0</v>
      </c>
      <c r="R1661" s="46">
        <v>0</v>
      </c>
      <c r="S1661" s="46">
        <v>0</v>
      </c>
      <c r="T1661" s="46">
        <v>0</v>
      </c>
      <c r="U1661" s="46">
        <v>0</v>
      </c>
      <c r="V1661" s="46">
        <v>0</v>
      </c>
      <c r="W1661" s="46">
        <v>0</v>
      </c>
    </row>
    <row r="1662" spans="1:23" s="27" customFormat="1" ht="24.75" hidden="1" customHeight="1">
      <c r="A1662" s="16">
        <v>418</v>
      </c>
      <c r="B1662" s="7" t="s">
        <v>1306</v>
      </c>
      <c r="C1662" s="40">
        <f t="shared" si="195"/>
        <v>9911245.8699999992</v>
      </c>
      <c r="D1662" s="47">
        <f t="shared" si="197"/>
        <v>207656.81</v>
      </c>
      <c r="E1662" s="46">
        <v>0</v>
      </c>
      <c r="F1662" s="46">
        <v>0</v>
      </c>
      <c r="G1662" s="46">
        <v>0</v>
      </c>
      <c r="H1662" s="46">
        <v>0</v>
      </c>
      <c r="I1662" s="46">
        <v>0</v>
      </c>
      <c r="J1662" s="46">
        <v>0</v>
      </c>
      <c r="K1662" s="46">
        <v>0</v>
      </c>
      <c r="L1662" s="8">
        <v>5</v>
      </c>
      <c r="M1662" s="46">
        <v>9703589.0600000005</v>
      </c>
      <c r="N1662" s="46">
        <v>0</v>
      </c>
      <c r="O1662" s="46">
        <v>0</v>
      </c>
      <c r="P1662" s="46">
        <v>0</v>
      </c>
      <c r="Q1662" s="46">
        <v>0</v>
      </c>
      <c r="R1662" s="46">
        <v>0</v>
      </c>
      <c r="S1662" s="46">
        <v>0</v>
      </c>
      <c r="T1662" s="46">
        <v>0</v>
      </c>
      <c r="U1662" s="46">
        <v>0</v>
      </c>
      <c r="V1662" s="46">
        <v>0</v>
      </c>
      <c r="W1662" s="46">
        <v>0</v>
      </c>
    </row>
    <row r="1663" spans="1:23" s="27" customFormat="1" ht="24.75" hidden="1" customHeight="1">
      <c r="A1663" s="16">
        <v>419</v>
      </c>
      <c r="B1663" s="7" t="s">
        <v>1445</v>
      </c>
      <c r="C1663" s="40">
        <f t="shared" si="195"/>
        <v>4714160</v>
      </c>
      <c r="D1663" s="47">
        <f t="shared" si="197"/>
        <v>94160</v>
      </c>
      <c r="E1663" s="46">
        <f>ROUND((F1663+G1663+H1663+I1663+J1663+K1663+M1663+O1663+Q1663+S1663+U1663+W1663)*0.05,2)</f>
        <v>220000</v>
      </c>
      <c r="F1663" s="46">
        <v>0</v>
      </c>
      <c r="G1663" s="46">
        <v>0</v>
      </c>
      <c r="H1663" s="46">
        <v>0</v>
      </c>
      <c r="I1663" s="46">
        <v>0</v>
      </c>
      <c r="J1663" s="46">
        <v>0</v>
      </c>
      <c r="K1663" s="46">
        <v>0</v>
      </c>
      <c r="L1663" s="8">
        <v>2</v>
      </c>
      <c r="M1663" s="46">
        <v>4400000</v>
      </c>
      <c r="N1663" s="46">
        <v>0</v>
      </c>
      <c r="O1663" s="46">
        <v>0</v>
      </c>
      <c r="P1663" s="46">
        <v>0</v>
      </c>
      <c r="Q1663" s="46">
        <v>0</v>
      </c>
      <c r="R1663" s="46">
        <v>0</v>
      </c>
      <c r="S1663" s="46">
        <v>0</v>
      </c>
      <c r="T1663" s="46">
        <v>0</v>
      </c>
      <c r="U1663" s="46">
        <v>0</v>
      </c>
      <c r="V1663" s="46">
        <v>0</v>
      </c>
      <c r="W1663" s="46">
        <v>0</v>
      </c>
    </row>
    <row r="1664" spans="1:23" s="27" customFormat="1" ht="24.75" hidden="1" customHeight="1">
      <c r="A1664" s="16">
        <v>420</v>
      </c>
      <c r="B1664" s="7" t="s">
        <v>1349</v>
      </c>
      <c r="C1664" s="40">
        <f t="shared" si="195"/>
        <v>9207097.5899999999</v>
      </c>
      <c r="D1664" s="47">
        <f t="shared" si="197"/>
        <v>191385.09</v>
      </c>
      <c r="E1664" s="46">
        <v>72483.86</v>
      </c>
      <c r="F1664" s="46">
        <v>0</v>
      </c>
      <c r="G1664" s="46">
        <v>0</v>
      </c>
      <c r="H1664" s="46">
        <v>0</v>
      </c>
      <c r="I1664" s="46">
        <v>0</v>
      </c>
      <c r="J1664" s="46">
        <v>0</v>
      </c>
      <c r="K1664" s="46">
        <v>0</v>
      </c>
      <c r="L1664" s="8">
        <v>5</v>
      </c>
      <c r="M1664" s="46">
        <v>8943228.6400000006</v>
      </c>
      <c r="N1664" s="46">
        <v>0</v>
      </c>
      <c r="O1664" s="46">
        <v>0</v>
      </c>
      <c r="P1664" s="46">
        <v>0</v>
      </c>
      <c r="Q1664" s="46">
        <v>0</v>
      </c>
      <c r="R1664" s="46">
        <v>0</v>
      </c>
      <c r="S1664" s="46">
        <v>0</v>
      </c>
      <c r="T1664" s="46">
        <v>0</v>
      </c>
      <c r="U1664" s="46">
        <v>0</v>
      </c>
      <c r="V1664" s="46">
        <v>0</v>
      </c>
      <c r="W1664" s="46">
        <v>0</v>
      </c>
    </row>
    <row r="1665" spans="1:23" s="27" customFormat="1" ht="24.75" hidden="1" customHeight="1">
      <c r="A1665" s="16">
        <v>421</v>
      </c>
      <c r="B1665" s="7" t="s">
        <v>1476</v>
      </c>
      <c r="C1665" s="40">
        <f t="shared" si="195"/>
        <v>2711354.44</v>
      </c>
      <c r="D1665" s="47">
        <v>0</v>
      </c>
      <c r="E1665" s="46">
        <v>0</v>
      </c>
      <c r="F1665" s="46">
        <v>0</v>
      </c>
      <c r="G1665" s="46">
        <v>0</v>
      </c>
      <c r="H1665" s="46">
        <v>0</v>
      </c>
      <c r="I1665" s="46">
        <v>0</v>
      </c>
      <c r="J1665" s="46">
        <v>0</v>
      </c>
      <c r="K1665" s="46">
        <v>0</v>
      </c>
      <c r="L1665" s="8">
        <v>0</v>
      </c>
      <c r="M1665" s="46">
        <v>0</v>
      </c>
      <c r="N1665" s="46">
        <v>1210</v>
      </c>
      <c r="O1665" s="46">
        <v>2711354.44</v>
      </c>
      <c r="P1665" s="46">
        <v>0</v>
      </c>
      <c r="Q1665" s="46">
        <v>0</v>
      </c>
      <c r="R1665" s="46">
        <v>0</v>
      </c>
      <c r="S1665" s="46">
        <v>0</v>
      </c>
      <c r="T1665" s="46">
        <v>0</v>
      </c>
      <c r="U1665" s="46">
        <v>0</v>
      </c>
      <c r="V1665" s="46">
        <v>0</v>
      </c>
      <c r="W1665" s="46">
        <v>0</v>
      </c>
    </row>
    <row r="1666" spans="1:23" s="27" customFormat="1" ht="24.75" hidden="1" customHeight="1">
      <c r="A1666" s="16">
        <v>422</v>
      </c>
      <c r="B1666" s="117" t="s">
        <v>368</v>
      </c>
      <c r="C1666" s="40">
        <f t="shared" si="195"/>
        <v>3307392.76</v>
      </c>
      <c r="D1666" s="47">
        <f t="shared" ref="D1666:D1697" si="199">ROUND((F1666+G1666+H1666+I1666+J1666+K1666+M1666+O1666+Q1666+S1666+U1666+W1666)*0.0214,2)</f>
        <v>69295.289999999994</v>
      </c>
      <c r="E1666" s="46">
        <v>0</v>
      </c>
      <c r="F1666" s="46">
        <v>602991.09</v>
      </c>
      <c r="G1666" s="46">
        <v>2085070.62</v>
      </c>
      <c r="H1666" s="46">
        <v>0</v>
      </c>
      <c r="I1666" s="46">
        <v>0</v>
      </c>
      <c r="J1666" s="46">
        <v>0</v>
      </c>
      <c r="K1666" s="46">
        <v>0</v>
      </c>
      <c r="L1666" s="8">
        <v>0</v>
      </c>
      <c r="M1666" s="46">
        <v>0</v>
      </c>
      <c r="N1666" s="46">
        <v>0</v>
      </c>
      <c r="O1666" s="46">
        <v>0</v>
      </c>
      <c r="P1666" s="46">
        <v>341.6</v>
      </c>
      <c r="Q1666" s="46">
        <v>550035.76</v>
      </c>
      <c r="R1666" s="46">
        <v>0</v>
      </c>
      <c r="S1666" s="46">
        <v>0</v>
      </c>
      <c r="T1666" s="46">
        <v>0</v>
      </c>
      <c r="U1666" s="46">
        <v>0</v>
      </c>
      <c r="V1666" s="46">
        <v>0</v>
      </c>
      <c r="W1666" s="46">
        <v>0</v>
      </c>
    </row>
    <row r="1667" spans="1:23" s="27" customFormat="1" ht="24.75" hidden="1" customHeight="1">
      <c r="A1667" s="16">
        <v>423</v>
      </c>
      <c r="B1667" s="117" t="s">
        <v>160</v>
      </c>
      <c r="C1667" s="40">
        <f t="shared" si="195"/>
        <v>2387277.88</v>
      </c>
      <c r="D1667" s="47">
        <f t="shared" si="199"/>
        <v>50017.37</v>
      </c>
      <c r="E1667" s="46">
        <v>0</v>
      </c>
      <c r="F1667" s="46">
        <v>2337260.5099999998</v>
      </c>
      <c r="G1667" s="46">
        <v>0</v>
      </c>
      <c r="H1667" s="46">
        <v>0</v>
      </c>
      <c r="I1667" s="46">
        <v>0</v>
      </c>
      <c r="J1667" s="46">
        <v>0</v>
      </c>
      <c r="K1667" s="46">
        <v>0</v>
      </c>
      <c r="L1667" s="8">
        <v>0</v>
      </c>
      <c r="M1667" s="46">
        <v>0</v>
      </c>
      <c r="N1667" s="46">
        <v>0</v>
      </c>
      <c r="O1667" s="46">
        <v>0</v>
      </c>
      <c r="P1667" s="46">
        <v>0</v>
      </c>
      <c r="Q1667" s="46">
        <v>0</v>
      </c>
      <c r="R1667" s="46">
        <v>0</v>
      </c>
      <c r="S1667" s="46">
        <v>0</v>
      </c>
      <c r="T1667" s="46">
        <v>0</v>
      </c>
      <c r="U1667" s="46">
        <v>0</v>
      </c>
      <c r="V1667" s="46">
        <v>0</v>
      </c>
      <c r="W1667" s="46">
        <v>0</v>
      </c>
    </row>
    <row r="1668" spans="1:23" s="27" customFormat="1" ht="24.75" hidden="1" customHeight="1">
      <c r="A1668" s="16">
        <v>424</v>
      </c>
      <c r="B1668" s="117" t="s">
        <v>369</v>
      </c>
      <c r="C1668" s="40">
        <f t="shared" si="195"/>
        <v>5234394.2699999996</v>
      </c>
      <c r="D1668" s="47">
        <v>26767.21</v>
      </c>
      <c r="E1668" s="46">
        <v>0</v>
      </c>
      <c r="F1668" s="46">
        <v>0</v>
      </c>
      <c r="G1668" s="46">
        <v>2059773.39</v>
      </c>
      <c r="H1668" s="46">
        <v>1382683.54</v>
      </c>
      <c r="I1668" s="46">
        <v>540722.89</v>
      </c>
      <c r="J1668" s="46">
        <v>1224447.24</v>
      </c>
      <c r="K1668" s="46">
        <v>0</v>
      </c>
      <c r="L1668" s="8">
        <v>0</v>
      </c>
      <c r="M1668" s="46">
        <v>0</v>
      </c>
      <c r="N1668" s="46">
        <v>0</v>
      </c>
      <c r="O1668" s="46">
        <v>0</v>
      </c>
      <c r="P1668" s="46">
        <v>0</v>
      </c>
      <c r="Q1668" s="46">
        <v>0</v>
      </c>
      <c r="R1668" s="46">
        <v>0</v>
      </c>
      <c r="S1668" s="46">
        <v>0</v>
      </c>
      <c r="T1668" s="46">
        <v>0</v>
      </c>
      <c r="U1668" s="46">
        <v>0</v>
      </c>
      <c r="V1668" s="46">
        <v>0</v>
      </c>
      <c r="W1668" s="46">
        <v>0</v>
      </c>
    </row>
    <row r="1669" spans="1:23" s="27" customFormat="1" ht="24.75" hidden="1" customHeight="1">
      <c r="A1669" s="16">
        <v>425</v>
      </c>
      <c r="B1669" s="117" t="s">
        <v>370</v>
      </c>
      <c r="C1669" s="40">
        <f t="shared" si="195"/>
        <v>13894876.970000001</v>
      </c>
      <c r="D1669" s="47">
        <f t="shared" si="199"/>
        <v>291120.39</v>
      </c>
      <c r="E1669" s="46">
        <v>0</v>
      </c>
      <c r="F1669" s="46">
        <v>1655738.12</v>
      </c>
      <c r="G1669" s="46">
        <v>3372675.59</v>
      </c>
      <c r="H1669" s="46">
        <v>2227462.4300000002</v>
      </c>
      <c r="I1669" s="46">
        <v>721579.32</v>
      </c>
      <c r="J1669" s="46">
        <v>0</v>
      </c>
      <c r="K1669" s="46">
        <v>0</v>
      </c>
      <c r="L1669" s="8">
        <v>0</v>
      </c>
      <c r="M1669" s="46">
        <v>0</v>
      </c>
      <c r="N1669" s="46">
        <v>1040.0999999999999</v>
      </c>
      <c r="O1669" s="46">
        <v>5626301.1200000001</v>
      </c>
      <c r="P1669" s="46">
        <v>0</v>
      </c>
      <c r="Q1669" s="46">
        <v>0</v>
      </c>
      <c r="R1669" s="46">
        <v>0</v>
      </c>
      <c r="S1669" s="46">
        <v>0</v>
      </c>
      <c r="T1669" s="46">
        <v>0</v>
      </c>
      <c r="U1669" s="46">
        <v>0</v>
      </c>
      <c r="V1669" s="46">
        <v>0</v>
      </c>
      <c r="W1669" s="46">
        <v>0</v>
      </c>
    </row>
    <row r="1670" spans="1:23" s="27" customFormat="1" ht="24.75" hidden="1" customHeight="1">
      <c r="A1670" s="16">
        <v>426</v>
      </c>
      <c r="B1670" s="7" t="s">
        <v>1256</v>
      </c>
      <c r="C1670" s="40">
        <f t="shared" si="195"/>
        <v>4383904.9000000004</v>
      </c>
      <c r="D1670" s="47">
        <v>21155.37</v>
      </c>
      <c r="E1670" s="46">
        <v>0</v>
      </c>
      <c r="F1670" s="46">
        <v>0</v>
      </c>
      <c r="G1670" s="46">
        <v>0</v>
      </c>
      <c r="H1670" s="46">
        <v>0</v>
      </c>
      <c r="I1670" s="46">
        <v>0</v>
      </c>
      <c r="J1670" s="46">
        <v>0</v>
      </c>
      <c r="K1670" s="46">
        <v>0</v>
      </c>
      <c r="L1670" s="8">
        <v>2</v>
      </c>
      <c r="M1670" s="46">
        <v>4362749.53</v>
      </c>
      <c r="N1670" s="46">
        <v>0</v>
      </c>
      <c r="O1670" s="46">
        <v>0</v>
      </c>
      <c r="P1670" s="46">
        <v>0</v>
      </c>
      <c r="Q1670" s="46">
        <v>0</v>
      </c>
      <c r="R1670" s="46">
        <v>0</v>
      </c>
      <c r="S1670" s="46">
        <v>0</v>
      </c>
      <c r="T1670" s="46">
        <v>0</v>
      </c>
      <c r="U1670" s="46">
        <v>0</v>
      </c>
      <c r="V1670" s="46">
        <v>0</v>
      </c>
      <c r="W1670" s="46">
        <v>0</v>
      </c>
    </row>
    <row r="1671" spans="1:23" s="27" customFormat="1" ht="24.75" hidden="1" customHeight="1">
      <c r="A1671" s="16">
        <v>427</v>
      </c>
      <c r="B1671" s="7" t="s">
        <v>1337</v>
      </c>
      <c r="C1671" s="40">
        <f t="shared" si="195"/>
        <v>5509457.8300000001</v>
      </c>
      <c r="D1671" s="47">
        <f t="shared" si="199"/>
        <v>114245.1</v>
      </c>
      <c r="E1671" s="46">
        <v>56656.52</v>
      </c>
      <c r="F1671" s="46">
        <v>0</v>
      </c>
      <c r="G1671" s="46">
        <v>0</v>
      </c>
      <c r="H1671" s="46">
        <v>0</v>
      </c>
      <c r="I1671" s="46">
        <v>0</v>
      </c>
      <c r="J1671" s="46">
        <v>0</v>
      </c>
      <c r="K1671" s="46">
        <v>0</v>
      </c>
      <c r="L1671" s="8">
        <v>3</v>
      </c>
      <c r="M1671" s="46">
        <v>5338556.21</v>
      </c>
      <c r="N1671" s="46">
        <v>0</v>
      </c>
      <c r="O1671" s="46">
        <v>0</v>
      </c>
      <c r="P1671" s="46">
        <v>0</v>
      </c>
      <c r="Q1671" s="46">
        <v>0</v>
      </c>
      <c r="R1671" s="46">
        <v>0</v>
      </c>
      <c r="S1671" s="46">
        <v>0</v>
      </c>
      <c r="T1671" s="46">
        <v>0</v>
      </c>
      <c r="U1671" s="46">
        <v>0</v>
      </c>
      <c r="V1671" s="46">
        <v>0</v>
      </c>
      <c r="W1671" s="46">
        <v>0</v>
      </c>
    </row>
    <row r="1672" spans="1:23" s="27" customFormat="1" ht="24.75" hidden="1" customHeight="1">
      <c r="A1672" s="16">
        <v>428</v>
      </c>
      <c r="B1672" s="7" t="s">
        <v>1291</v>
      </c>
      <c r="C1672" s="40">
        <f t="shared" si="195"/>
        <v>2219145.3199999998</v>
      </c>
      <c r="D1672" s="47">
        <v>10698.03</v>
      </c>
      <c r="E1672" s="46">
        <v>0</v>
      </c>
      <c r="F1672" s="46">
        <v>0</v>
      </c>
      <c r="G1672" s="46">
        <v>0</v>
      </c>
      <c r="H1672" s="46">
        <v>0</v>
      </c>
      <c r="I1672" s="46">
        <v>0</v>
      </c>
      <c r="J1672" s="46">
        <v>0</v>
      </c>
      <c r="K1672" s="46">
        <v>0</v>
      </c>
      <c r="L1672" s="8">
        <v>1</v>
      </c>
      <c r="M1672" s="46">
        <v>2208447.29</v>
      </c>
      <c r="N1672" s="46">
        <v>0</v>
      </c>
      <c r="O1672" s="46">
        <v>0</v>
      </c>
      <c r="P1672" s="46">
        <v>0</v>
      </c>
      <c r="Q1672" s="46">
        <v>0</v>
      </c>
      <c r="R1672" s="46">
        <v>0</v>
      </c>
      <c r="S1672" s="46">
        <v>0</v>
      </c>
      <c r="T1672" s="46">
        <v>0</v>
      </c>
      <c r="U1672" s="46">
        <v>0</v>
      </c>
      <c r="V1672" s="46">
        <v>0</v>
      </c>
      <c r="W1672" s="46">
        <v>0</v>
      </c>
    </row>
    <row r="1673" spans="1:23" s="27" customFormat="1" ht="24.75" hidden="1" customHeight="1">
      <c r="A1673" s="16">
        <v>429</v>
      </c>
      <c r="B1673" s="7" t="s">
        <v>1289</v>
      </c>
      <c r="C1673" s="40">
        <f t="shared" ref="C1673:C1736" si="200">ROUND(SUM(D1673+E1673+F1673+G1673+H1673+I1673+J1673+K1673+M1673+O1673+Q1673+S1673+U1673+W1673),2)</f>
        <v>3709117.2</v>
      </c>
      <c r="D1673" s="47">
        <f t="shared" si="199"/>
        <v>76554.720000000001</v>
      </c>
      <c r="E1673" s="46">
        <v>55239.34</v>
      </c>
      <c r="F1673" s="46">
        <v>0</v>
      </c>
      <c r="G1673" s="46">
        <v>0</v>
      </c>
      <c r="H1673" s="46">
        <v>0</v>
      </c>
      <c r="I1673" s="46">
        <v>0</v>
      </c>
      <c r="J1673" s="46">
        <v>0</v>
      </c>
      <c r="K1673" s="46">
        <v>0</v>
      </c>
      <c r="L1673" s="8">
        <v>2</v>
      </c>
      <c r="M1673" s="46">
        <v>3577323.14</v>
      </c>
      <c r="N1673" s="46">
        <v>0</v>
      </c>
      <c r="O1673" s="46">
        <v>0</v>
      </c>
      <c r="P1673" s="46">
        <v>0</v>
      </c>
      <c r="Q1673" s="46">
        <v>0</v>
      </c>
      <c r="R1673" s="46">
        <v>0</v>
      </c>
      <c r="S1673" s="46">
        <v>0</v>
      </c>
      <c r="T1673" s="46">
        <v>0</v>
      </c>
      <c r="U1673" s="46">
        <v>0</v>
      </c>
      <c r="V1673" s="46">
        <v>0</v>
      </c>
      <c r="W1673" s="46">
        <v>0</v>
      </c>
    </row>
    <row r="1674" spans="1:23" s="27" customFormat="1" ht="24.75" hidden="1" customHeight="1">
      <c r="A1674" s="16">
        <v>430</v>
      </c>
      <c r="B1674" s="7" t="s">
        <v>1290</v>
      </c>
      <c r="C1674" s="40">
        <f t="shared" si="200"/>
        <v>4522713.75</v>
      </c>
      <c r="D1674" s="47">
        <v>21791.43</v>
      </c>
      <c r="E1674" s="46">
        <v>0</v>
      </c>
      <c r="F1674" s="46">
        <v>0</v>
      </c>
      <c r="G1674" s="46">
        <v>0</v>
      </c>
      <c r="H1674" s="46">
        <v>0</v>
      </c>
      <c r="I1674" s="46">
        <v>0</v>
      </c>
      <c r="J1674" s="46">
        <v>0</v>
      </c>
      <c r="K1674" s="46">
        <v>0</v>
      </c>
      <c r="L1674" s="8">
        <v>2</v>
      </c>
      <c r="M1674" s="46">
        <v>4500922.32</v>
      </c>
      <c r="N1674" s="46">
        <v>0</v>
      </c>
      <c r="O1674" s="46">
        <v>0</v>
      </c>
      <c r="P1674" s="46">
        <v>0</v>
      </c>
      <c r="Q1674" s="46">
        <v>0</v>
      </c>
      <c r="R1674" s="46">
        <v>0</v>
      </c>
      <c r="S1674" s="46">
        <v>0</v>
      </c>
      <c r="T1674" s="46">
        <v>0</v>
      </c>
      <c r="U1674" s="46">
        <v>0</v>
      </c>
      <c r="V1674" s="46">
        <v>0</v>
      </c>
      <c r="W1674" s="46">
        <v>0</v>
      </c>
    </row>
    <row r="1675" spans="1:23" s="27" customFormat="1" ht="24.75" hidden="1" customHeight="1">
      <c r="A1675" s="16">
        <v>431</v>
      </c>
      <c r="B1675" s="7" t="s">
        <v>1336</v>
      </c>
      <c r="C1675" s="40">
        <f t="shared" si="200"/>
        <v>5523039.5499999998</v>
      </c>
      <c r="D1675" s="47">
        <f t="shared" si="199"/>
        <v>114531.74</v>
      </c>
      <c r="E1675" s="46">
        <v>56557.4</v>
      </c>
      <c r="F1675" s="46">
        <v>0</v>
      </c>
      <c r="G1675" s="46">
        <v>0</v>
      </c>
      <c r="H1675" s="46">
        <v>0</v>
      </c>
      <c r="I1675" s="46">
        <v>0</v>
      </c>
      <c r="J1675" s="46">
        <v>0</v>
      </c>
      <c r="K1675" s="46">
        <v>0</v>
      </c>
      <c r="L1675" s="8">
        <v>3</v>
      </c>
      <c r="M1675" s="46">
        <v>5351950.41</v>
      </c>
      <c r="N1675" s="46">
        <v>0</v>
      </c>
      <c r="O1675" s="46">
        <v>0</v>
      </c>
      <c r="P1675" s="46">
        <v>0</v>
      </c>
      <c r="Q1675" s="46">
        <v>0</v>
      </c>
      <c r="R1675" s="46">
        <v>0</v>
      </c>
      <c r="S1675" s="46">
        <v>0</v>
      </c>
      <c r="T1675" s="46">
        <v>0</v>
      </c>
      <c r="U1675" s="46">
        <v>0</v>
      </c>
      <c r="V1675" s="46">
        <v>0</v>
      </c>
      <c r="W1675" s="46">
        <v>0</v>
      </c>
    </row>
    <row r="1676" spans="1:23" s="27" customFormat="1" ht="24.75" hidden="1" customHeight="1">
      <c r="A1676" s="16">
        <v>432</v>
      </c>
      <c r="B1676" s="7" t="s">
        <v>434</v>
      </c>
      <c r="C1676" s="40">
        <f t="shared" si="200"/>
        <v>20114598.059999999</v>
      </c>
      <c r="D1676" s="47">
        <f t="shared" si="199"/>
        <v>409260.07</v>
      </c>
      <c r="E1676" s="46">
        <v>581035.81000000006</v>
      </c>
      <c r="F1676" s="46">
        <v>0</v>
      </c>
      <c r="G1676" s="46">
        <v>0</v>
      </c>
      <c r="H1676" s="46">
        <v>0</v>
      </c>
      <c r="I1676" s="46">
        <v>0</v>
      </c>
      <c r="J1676" s="46">
        <v>0</v>
      </c>
      <c r="K1676" s="46">
        <v>0</v>
      </c>
      <c r="L1676" s="8">
        <v>0</v>
      </c>
      <c r="M1676" s="46">
        <v>0</v>
      </c>
      <c r="N1676" s="46">
        <v>1451.7</v>
      </c>
      <c r="O1676" s="46">
        <v>7836351.6399999997</v>
      </c>
      <c r="P1676" s="46">
        <v>956.8</v>
      </c>
      <c r="Q1676" s="46">
        <v>2905206.82</v>
      </c>
      <c r="R1676" s="46">
        <v>0</v>
      </c>
      <c r="S1676" s="46">
        <v>0</v>
      </c>
      <c r="T1676" s="46">
        <v>3028.1</v>
      </c>
      <c r="U1676" s="46">
        <v>8382743.7199999997</v>
      </c>
      <c r="V1676" s="46">
        <v>0</v>
      </c>
      <c r="W1676" s="46">
        <v>0</v>
      </c>
    </row>
    <row r="1677" spans="1:23" s="27" customFormat="1" ht="24.75" hidden="1" customHeight="1">
      <c r="A1677" s="16">
        <v>433</v>
      </c>
      <c r="B1677" s="7" t="s">
        <v>435</v>
      </c>
      <c r="C1677" s="40">
        <f t="shared" si="200"/>
        <v>23173015.440000001</v>
      </c>
      <c r="D1677" s="47">
        <f t="shared" si="199"/>
        <v>470477.86</v>
      </c>
      <c r="E1677" s="46">
        <v>717590.94</v>
      </c>
      <c r="F1677" s="46">
        <v>1374599.72</v>
      </c>
      <c r="G1677" s="46">
        <v>4122360.26</v>
      </c>
      <c r="H1677" s="46">
        <v>2380122.71</v>
      </c>
      <c r="I1677" s="46">
        <v>1119347.21</v>
      </c>
      <c r="J1677" s="46">
        <v>1488840.46</v>
      </c>
      <c r="K1677" s="46">
        <v>0</v>
      </c>
      <c r="L1677" s="8">
        <v>0</v>
      </c>
      <c r="M1677" s="46">
        <v>0</v>
      </c>
      <c r="N1677" s="46">
        <v>0</v>
      </c>
      <c r="O1677" s="46">
        <v>0</v>
      </c>
      <c r="P1677" s="46">
        <v>611.70000000000005</v>
      </c>
      <c r="Q1677" s="46">
        <v>2000102.8</v>
      </c>
      <c r="R1677" s="46">
        <v>4453</v>
      </c>
      <c r="S1677" s="46">
        <v>9499573.4800000004</v>
      </c>
      <c r="T1677" s="46">
        <v>0</v>
      </c>
      <c r="U1677" s="46">
        <v>0</v>
      </c>
      <c r="V1677" s="46">
        <v>0</v>
      </c>
      <c r="W1677" s="46">
        <v>0</v>
      </c>
    </row>
    <row r="1678" spans="1:23" s="27" customFormat="1" ht="24.75" hidden="1" customHeight="1">
      <c r="A1678" s="16">
        <v>434</v>
      </c>
      <c r="B1678" s="7" t="s">
        <v>371</v>
      </c>
      <c r="C1678" s="40">
        <f t="shared" si="200"/>
        <v>14138240.76</v>
      </c>
      <c r="D1678" s="47">
        <f t="shared" si="199"/>
        <v>296219.26</v>
      </c>
      <c r="E1678" s="46">
        <v>0</v>
      </c>
      <c r="F1678" s="46">
        <v>0</v>
      </c>
      <c r="G1678" s="46">
        <v>3268949.22</v>
      </c>
      <c r="H1678" s="46">
        <v>0</v>
      </c>
      <c r="I1678" s="46">
        <v>0</v>
      </c>
      <c r="J1678" s="46">
        <v>0</v>
      </c>
      <c r="K1678" s="46">
        <v>0</v>
      </c>
      <c r="L1678" s="8">
        <v>0</v>
      </c>
      <c r="M1678" s="46">
        <v>0</v>
      </c>
      <c r="N1678" s="46">
        <v>1387.9</v>
      </c>
      <c r="O1678" s="46">
        <v>6608349.8099999996</v>
      </c>
      <c r="P1678" s="46">
        <v>0</v>
      </c>
      <c r="Q1678" s="46">
        <v>0</v>
      </c>
      <c r="R1678" s="46">
        <v>2538.1</v>
      </c>
      <c r="S1678" s="46">
        <v>3964722.47</v>
      </c>
      <c r="T1678" s="46">
        <v>0</v>
      </c>
      <c r="U1678" s="46">
        <v>0</v>
      </c>
      <c r="V1678" s="46">
        <v>0</v>
      </c>
      <c r="W1678" s="46">
        <v>0</v>
      </c>
    </row>
    <row r="1679" spans="1:23" s="27" customFormat="1" ht="24.75" hidden="1" customHeight="1">
      <c r="A1679" s="16">
        <v>435</v>
      </c>
      <c r="B1679" s="7" t="s">
        <v>436</v>
      </c>
      <c r="C1679" s="40">
        <f t="shared" si="200"/>
        <v>15813433.109999999</v>
      </c>
      <c r="D1679" s="47">
        <f t="shared" si="199"/>
        <v>322399.90000000002</v>
      </c>
      <c r="E1679" s="46">
        <v>425617.36</v>
      </c>
      <c r="F1679" s="46">
        <v>0</v>
      </c>
      <c r="G1679" s="46">
        <v>0</v>
      </c>
      <c r="H1679" s="46">
        <v>0</v>
      </c>
      <c r="I1679" s="46">
        <v>0</v>
      </c>
      <c r="J1679" s="46">
        <v>0</v>
      </c>
      <c r="K1679" s="46">
        <v>0</v>
      </c>
      <c r="L1679" s="8">
        <v>0</v>
      </c>
      <c r="M1679" s="46">
        <v>0</v>
      </c>
      <c r="N1679" s="46">
        <v>1350.7</v>
      </c>
      <c r="O1679" s="46">
        <v>7291148.4199999999</v>
      </c>
      <c r="P1679" s="46">
        <v>0</v>
      </c>
      <c r="Q1679" s="46">
        <v>0</v>
      </c>
      <c r="R1679" s="46">
        <v>2808.3</v>
      </c>
      <c r="S1679" s="46">
        <v>7774267.4299999997</v>
      </c>
      <c r="T1679" s="46">
        <v>0</v>
      </c>
      <c r="U1679" s="46">
        <v>0</v>
      </c>
      <c r="V1679" s="46">
        <v>0</v>
      </c>
      <c r="W1679" s="46">
        <v>0</v>
      </c>
    </row>
    <row r="1680" spans="1:23" s="27" customFormat="1" ht="24.75" hidden="1" customHeight="1">
      <c r="A1680" s="16">
        <v>436</v>
      </c>
      <c r="B1680" s="7" t="s">
        <v>1449</v>
      </c>
      <c r="C1680" s="40">
        <f t="shared" si="200"/>
        <v>169818.19</v>
      </c>
      <c r="D1680" s="47">
        <f t="shared" si="199"/>
        <v>0</v>
      </c>
      <c r="E1680" s="46">
        <v>169818.19</v>
      </c>
      <c r="F1680" s="46">
        <v>0</v>
      </c>
      <c r="G1680" s="46">
        <v>0</v>
      </c>
      <c r="H1680" s="46">
        <v>0</v>
      </c>
      <c r="I1680" s="46">
        <v>0</v>
      </c>
      <c r="J1680" s="46">
        <v>0</v>
      </c>
      <c r="K1680" s="46">
        <v>0</v>
      </c>
      <c r="L1680" s="8">
        <v>0</v>
      </c>
      <c r="M1680" s="46">
        <v>0</v>
      </c>
      <c r="N1680" s="46">
        <v>0</v>
      </c>
      <c r="O1680" s="46">
        <v>0</v>
      </c>
      <c r="P1680" s="46">
        <v>0</v>
      </c>
      <c r="Q1680" s="46">
        <v>0</v>
      </c>
      <c r="R1680" s="46">
        <v>0</v>
      </c>
      <c r="S1680" s="46">
        <v>0</v>
      </c>
      <c r="T1680" s="46">
        <v>0</v>
      </c>
      <c r="U1680" s="46">
        <v>0</v>
      </c>
      <c r="V1680" s="46">
        <v>0</v>
      </c>
      <c r="W1680" s="46">
        <v>0</v>
      </c>
    </row>
    <row r="1681" spans="1:23" s="27" customFormat="1" ht="24.75" hidden="1" customHeight="1">
      <c r="A1681" s="16">
        <v>437</v>
      </c>
      <c r="B1681" s="7" t="s">
        <v>439</v>
      </c>
      <c r="C1681" s="40">
        <f t="shared" si="200"/>
        <v>23111088.989999998</v>
      </c>
      <c r="D1681" s="47">
        <f t="shared" si="199"/>
        <v>483176.5</v>
      </c>
      <c r="E1681" s="46">
        <v>49571.4</v>
      </c>
      <c r="F1681" s="46">
        <v>0</v>
      </c>
      <c r="G1681" s="46">
        <v>0</v>
      </c>
      <c r="H1681" s="46">
        <v>0</v>
      </c>
      <c r="I1681" s="46">
        <v>0</v>
      </c>
      <c r="J1681" s="46">
        <v>0</v>
      </c>
      <c r="K1681" s="46">
        <v>0</v>
      </c>
      <c r="L1681" s="8">
        <v>0</v>
      </c>
      <c r="M1681" s="46">
        <v>0</v>
      </c>
      <c r="N1681" s="46">
        <v>0</v>
      </c>
      <c r="O1681" s="46">
        <v>0</v>
      </c>
      <c r="P1681" s="46">
        <v>0</v>
      </c>
      <c r="Q1681" s="46">
        <v>0</v>
      </c>
      <c r="R1681" s="46">
        <v>0</v>
      </c>
      <c r="S1681" s="46">
        <v>0</v>
      </c>
      <c r="T1681" s="46">
        <v>6034</v>
      </c>
      <c r="U1681" s="46">
        <v>22578341.09</v>
      </c>
      <c r="V1681" s="46">
        <v>0</v>
      </c>
      <c r="W1681" s="46">
        <v>0</v>
      </c>
    </row>
    <row r="1682" spans="1:23" s="27" customFormat="1" ht="24.75" hidden="1" customHeight="1">
      <c r="A1682" s="16">
        <v>438</v>
      </c>
      <c r="B1682" s="7" t="s">
        <v>440</v>
      </c>
      <c r="C1682" s="40">
        <f t="shared" si="200"/>
        <v>15679881.029999999</v>
      </c>
      <c r="D1682" s="47">
        <f t="shared" si="199"/>
        <v>328519.14</v>
      </c>
      <c r="E1682" s="46">
        <v>0</v>
      </c>
      <c r="F1682" s="46">
        <v>1656947.02</v>
      </c>
      <c r="G1682" s="46">
        <v>3935160.84</v>
      </c>
      <c r="H1682" s="46">
        <v>2572473.63</v>
      </c>
      <c r="I1682" s="46">
        <v>1067619.29</v>
      </c>
      <c r="J1682" s="46">
        <v>1969115.79</v>
      </c>
      <c r="K1682" s="46">
        <v>0</v>
      </c>
      <c r="L1682" s="8">
        <v>0</v>
      </c>
      <c r="M1682" s="46">
        <v>0</v>
      </c>
      <c r="N1682" s="46">
        <v>0</v>
      </c>
      <c r="O1682" s="46">
        <v>0</v>
      </c>
      <c r="P1682" s="46">
        <v>0</v>
      </c>
      <c r="Q1682" s="46">
        <v>0</v>
      </c>
      <c r="R1682" s="46">
        <v>2453.6999999999998</v>
      </c>
      <c r="S1682" s="46">
        <v>4150045.32</v>
      </c>
      <c r="T1682" s="46">
        <v>0</v>
      </c>
      <c r="U1682" s="46">
        <v>0</v>
      </c>
      <c r="V1682" s="46">
        <v>0</v>
      </c>
      <c r="W1682" s="46">
        <v>0</v>
      </c>
    </row>
    <row r="1683" spans="1:23" s="27" customFormat="1" ht="24.75" hidden="1" customHeight="1">
      <c r="A1683" s="16">
        <v>439</v>
      </c>
      <c r="B1683" s="7" t="s">
        <v>372</v>
      </c>
      <c r="C1683" s="40">
        <f t="shared" si="200"/>
        <v>15553891.460000001</v>
      </c>
      <c r="D1683" s="47">
        <f t="shared" si="199"/>
        <v>325879.46000000002</v>
      </c>
      <c r="E1683" s="46">
        <v>0</v>
      </c>
      <c r="F1683" s="46">
        <v>1651024.8</v>
      </c>
      <c r="G1683" s="46">
        <v>2909692.8</v>
      </c>
      <c r="H1683" s="46">
        <v>2003600.4</v>
      </c>
      <c r="I1683" s="46">
        <v>822807.6</v>
      </c>
      <c r="J1683" s="46">
        <v>1080236.3999999999</v>
      </c>
      <c r="K1683" s="46">
        <v>0</v>
      </c>
      <c r="L1683" s="8">
        <v>0</v>
      </c>
      <c r="M1683" s="46">
        <v>0</v>
      </c>
      <c r="N1683" s="46">
        <v>1345</v>
      </c>
      <c r="O1683" s="46">
        <v>6760650</v>
      </c>
      <c r="P1683" s="46">
        <v>0</v>
      </c>
      <c r="Q1683" s="46">
        <v>0</v>
      </c>
      <c r="R1683" s="46">
        <v>0</v>
      </c>
      <c r="S1683" s="46">
        <v>0</v>
      </c>
      <c r="T1683" s="46">
        <v>0</v>
      </c>
      <c r="U1683" s="46">
        <v>0</v>
      </c>
      <c r="V1683" s="46">
        <v>0</v>
      </c>
      <c r="W1683" s="46">
        <v>0</v>
      </c>
    </row>
    <row r="1684" spans="1:23" s="27" customFormat="1" ht="24.75" hidden="1" customHeight="1">
      <c r="A1684" s="16">
        <v>440</v>
      </c>
      <c r="B1684" s="7" t="s">
        <v>373</v>
      </c>
      <c r="C1684" s="40">
        <f t="shared" si="200"/>
        <v>3213013.49</v>
      </c>
      <c r="D1684" s="47">
        <f t="shared" si="199"/>
        <v>67317.89</v>
      </c>
      <c r="E1684" s="46">
        <v>0</v>
      </c>
      <c r="F1684" s="46">
        <v>384877.2</v>
      </c>
      <c r="G1684" s="46">
        <v>0</v>
      </c>
      <c r="H1684" s="46">
        <v>0</v>
      </c>
      <c r="I1684" s="46">
        <v>0</v>
      </c>
      <c r="J1684" s="46">
        <v>0</v>
      </c>
      <c r="K1684" s="46">
        <v>0</v>
      </c>
      <c r="L1684" s="8">
        <v>0</v>
      </c>
      <c r="M1684" s="46">
        <v>0</v>
      </c>
      <c r="N1684" s="46">
        <v>557.70000000000005</v>
      </c>
      <c r="O1684" s="46">
        <v>2760818.4</v>
      </c>
      <c r="P1684" s="46">
        <v>0</v>
      </c>
      <c r="Q1684" s="46">
        <v>0</v>
      </c>
      <c r="R1684" s="46">
        <v>0</v>
      </c>
      <c r="S1684" s="46">
        <v>0</v>
      </c>
      <c r="T1684" s="46">
        <v>0</v>
      </c>
      <c r="U1684" s="46">
        <v>0</v>
      </c>
      <c r="V1684" s="46">
        <v>0</v>
      </c>
      <c r="W1684" s="46">
        <v>0</v>
      </c>
    </row>
    <row r="1685" spans="1:23" s="27" customFormat="1" ht="24.75" hidden="1" customHeight="1">
      <c r="A1685" s="16">
        <v>441</v>
      </c>
      <c r="B1685" s="7" t="s">
        <v>374</v>
      </c>
      <c r="C1685" s="40">
        <f t="shared" si="200"/>
        <v>19858276.149999999</v>
      </c>
      <c r="D1685" s="47">
        <f t="shared" si="199"/>
        <v>416063.35</v>
      </c>
      <c r="E1685" s="46">
        <v>0</v>
      </c>
      <c r="F1685" s="46">
        <v>2009959.2</v>
      </c>
      <c r="G1685" s="46">
        <v>4388545.2</v>
      </c>
      <c r="H1685" s="46">
        <v>2420793.6</v>
      </c>
      <c r="I1685" s="46">
        <v>980742</v>
      </c>
      <c r="J1685" s="46">
        <v>1712046</v>
      </c>
      <c r="K1685" s="46">
        <v>0</v>
      </c>
      <c r="L1685" s="8">
        <v>0</v>
      </c>
      <c r="M1685" s="46">
        <v>0</v>
      </c>
      <c r="N1685" s="46">
        <v>1503</v>
      </c>
      <c r="O1685" s="46">
        <v>7930126.7999999998</v>
      </c>
      <c r="P1685" s="46">
        <v>0</v>
      </c>
      <c r="Q1685" s="46">
        <v>0</v>
      </c>
      <c r="R1685" s="46">
        <v>0</v>
      </c>
      <c r="S1685" s="46">
        <v>0</v>
      </c>
      <c r="T1685" s="46">
        <v>0</v>
      </c>
      <c r="U1685" s="46">
        <v>0</v>
      </c>
      <c r="V1685" s="46">
        <v>0</v>
      </c>
      <c r="W1685" s="46">
        <v>0</v>
      </c>
    </row>
    <row r="1686" spans="1:23" s="27" customFormat="1" ht="24.75" hidden="1" customHeight="1">
      <c r="A1686" s="16">
        <v>442</v>
      </c>
      <c r="B1686" s="7" t="s">
        <v>441</v>
      </c>
      <c r="C1686" s="40">
        <f t="shared" si="200"/>
        <v>9801287.5899999999</v>
      </c>
      <c r="D1686" s="47">
        <f t="shared" si="199"/>
        <v>202754.23</v>
      </c>
      <c r="E1686" s="46">
        <v>124036.75</v>
      </c>
      <c r="F1686" s="46">
        <v>0</v>
      </c>
      <c r="G1686" s="46">
        <v>0</v>
      </c>
      <c r="H1686" s="46">
        <v>4387670.57</v>
      </c>
      <c r="I1686" s="46">
        <v>2577387.0699999998</v>
      </c>
      <c r="J1686" s="46">
        <v>2509438.9700000002</v>
      </c>
      <c r="K1686" s="46">
        <v>0</v>
      </c>
      <c r="L1686" s="8">
        <v>0</v>
      </c>
      <c r="M1686" s="46">
        <v>0</v>
      </c>
      <c r="N1686" s="46">
        <v>0</v>
      </c>
      <c r="O1686" s="46">
        <v>0</v>
      </c>
      <c r="P1686" s="46">
        <v>0</v>
      </c>
      <c r="Q1686" s="46">
        <v>0</v>
      </c>
      <c r="R1686" s="46">
        <v>0</v>
      </c>
      <c r="S1686" s="46">
        <v>0</v>
      </c>
      <c r="T1686" s="46">
        <v>0</v>
      </c>
      <c r="U1686" s="46">
        <v>0</v>
      </c>
      <c r="V1686" s="46">
        <v>0</v>
      </c>
      <c r="W1686" s="46">
        <v>0</v>
      </c>
    </row>
    <row r="1687" spans="1:23" s="27" customFormat="1" ht="24.75" hidden="1" customHeight="1">
      <c r="A1687" s="16">
        <v>443</v>
      </c>
      <c r="B1687" s="7" t="s">
        <v>442</v>
      </c>
      <c r="C1687" s="40">
        <f t="shared" si="200"/>
        <v>16180552.220000001</v>
      </c>
      <c r="D1687" s="47">
        <f t="shared" si="199"/>
        <v>332242.68</v>
      </c>
      <c r="E1687" s="46">
        <v>322950.67</v>
      </c>
      <c r="F1687" s="46">
        <v>0</v>
      </c>
      <c r="G1687" s="46">
        <v>0</v>
      </c>
      <c r="H1687" s="46">
        <v>0</v>
      </c>
      <c r="I1687" s="46">
        <v>0</v>
      </c>
      <c r="J1687" s="46">
        <v>0</v>
      </c>
      <c r="K1687" s="46">
        <v>0</v>
      </c>
      <c r="L1687" s="8">
        <v>0</v>
      </c>
      <c r="M1687" s="46">
        <v>0</v>
      </c>
      <c r="N1687" s="46">
        <v>1345.8</v>
      </c>
      <c r="O1687" s="46">
        <v>7264697.9699999997</v>
      </c>
      <c r="P1687" s="46">
        <v>0</v>
      </c>
      <c r="Q1687" s="46">
        <v>0</v>
      </c>
      <c r="R1687" s="46">
        <v>2984</v>
      </c>
      <c r="S1687" s="46">
        <v>8260660.9000000004</v>
      </c>
      <c r="T1687" s="46">
        <v>0</v>
      </c>
      <c r="U1687" s="46">
        <v>0</v>
      </c>
      <c r="V1687" s="46">
        <v>0</v>
      </c>
      <c r="W1687" s="46">
        <v>0</v>
      </c>
    </row>
    <row r="1688" spans="1:23" s="27" customFormat="1" ht="24.75" hidden="1" customHeight="1">
      <c r="A1688" s="16">
        <v>444</v>
      </c>
      <c r="B1688" s="7" t="s">
        <v>443</v>
      </c>
      <c r="C1688" s="40">
        <f t="shared" si="200"/>
        <v>45492734.950000003</v>
      </c>
      <c r="D1688" s="47">
        <f t="shared" si="199"/>
        <v>941949.9</v>
      </c>
      <c r="E1688" s="46">
        <v>534434.59</v>
      </c>
      <c r="F1688" s="46">
        <v>0</v>
      </c>
      <c r="G1688" s="46">
        <v>0</v>
      </c>
      <c r="H1688" s="46">
        <v>0</v>
      </c>
      <c r="I1688" s="46">
        <v>0</v>
      </c>
      <c r="J1688" s="46">
        <v>0</v>
      </c>
      <c r="K1688" s="46">
        <v>0</v>
      </c>
      <c r="L1688" s="8">
        <v>0</v>
      </c>
      <c r="M1688" s="46">
        <v>0</v>
      </c>
      <c r="N1688" s="46">
        <v>3453</v>
      </c>
      <c r="O1688" s="46">
        <v>19137476.640000001</v>
      </c>
      <c r="P1688" s="46">
        <v>0</v>
      </c>
      <c r="Q1688" s="46">
        <v>0</v>
      </c>
      <c r="R1688" s="46">
        <v>8987</v>
      </c>
      <c r="S1688" s="46">
        <v>24878873.82</v>
      </c>
      <c r="T1688" s="46">
        <v>0</v>
      </c>
      <c r="U1688" s="46">
        <v>0</v>
      </c>
      <c r="V1688" s="46">
        <v>0</v>
      </c>
      <c r="W1688" s="46">
        <v>0</v>
      </c>
    </row>
    <row r="1689" spans="1:23" s="27" customFormat="1" ht="24.75" hidden="1" customHeight="1">
      <c r="A1689" s="16">
        <v>445</v>
      </c>
      <c r="B1689" s="7" t="s">
        <v>377</v>
      </c>
      <c r="C1689" s="40">
        <f t="shared" si="200"/>
        <v>25669152.719999999</v>
      </c>
      <c r="D1689" s="47">
        <f t="shared" si="199"/>
        <v>537810.72</v>
      </c>
      <c r="E1689" s="46">
        <v>0</v>
      </c>
      <c r="F1689" s="46">
        <v>2254714.7999999998</v>
      </c>
      <c r="G1689" s="46">
        <v>6036643.2000000002</v>
      </c>
      <c r="H1689" s="46">
        <v>3389864.4</v>
      </c>
      <c r="I1689" s="46">
        <v>1438429.2</v>
      </c>
      <c r="J1689" s="46">
        <v>2249643.6</v>
      </c>
      <c r="K1689" s="46">
        <v>0</v>
      </c>
      <c r="L1689" s="8">
        <v>0</v>
      </c>
      <c r="M1689" s="46">
        <v>0</v>
      </c>
      <c r="N1689" s="46">
        <v>1966.9</v>
      </c>
      <c r="O1689" s="46">
        <v>9762046.8000000007</v>
      </c>
      <c r="P1689" s="46">
        <v>0</v>
      </c>
      <c r="Q1689" s="46">
        <v>0</v>
      </c>
      <c r="R1689" s="46">
        <v>0</v>
      </c>
      <c r="S1689" s="46">
        <v>0</v>
      </c>
      <c r="T1689" s="46">
        <v>0</v>
      </c>
      <c r="U1689" s="46">
        <v>0</v>
      </c>
      <c r="V1689" s="46">
        <v>0</v>
      </c>
      <c r="W1689" s="46">
        <v>0</v>
      </c>
    </row>
    <row r="1690" spans="1:23" s="27" customFormat="1" ht="24.75" hidden="1" customHeight="1">
      <c r="A1690" s="16">
        <v>446</v>
      </c>
      <c r="B1690" s="7" t="s">
        <v>378</v>
      </c>
      <c r="C1690" s="40">
        <f t="shared" si="200"/>
        <v>4404802.21</v>
      </c>
      <c r="D1690" s="47">
        <f t="shared" si="199"/>
        <v>92287.81</v>
      </c>
      <c r="E1690" s="46">
        <v>0</v>
      </c>
      <c r="F1690" s="46">
        <v>1142386.8</v>
      </c>
      <c r="G1690" s="46">
        <v>1336801.2</v>
      </c>
      <c r="H1690" s="46">
        <v>1019871.6</v>
      </c>
      <c r="I1690" s="46">
        <v>458071.2</v>
      </c>
      <c r="J1690" s="46">
        <v>355383.6</v>
      </c>
      <c r="K1690" s="46">
        <v>0</v>
      </c>
      <c r="L1690" s="8">
        <v>0</v>
      </c>
      <c r="M1690" s="46">
        <v>0</v>
      </c>
      <c r="N1690" s="46">
        <v>0</v>
      </c>
      <c r="O1690" s="46">
        <v>0</v>
      </c>
      <c r="P1690" s="46">
        <v>0</v>
      </c>
      <c r="Q1690" s="46">
        <v>0</v>
      </c>
      <c r="R1690" s="46">
        <v>0</v>
      </c>
      <c r="S1690" s="46">
        <v>0</v>
      </c>
      <c r="T1690" s="46">
        <v>0</v>
      </c>
      <c r="U1690" s="46">
        <v>0</v>
      </c>
      <c r="V1690" s="46">
        <v>0</v>
      </c>
      <c r="W1690" s="46">
        <v>0</v>
      </c>
    </row>
    <row r="1691" spans="1:23" s="27" customFormat="1" ht="24.75" hidden="1" customHeight="1">
      <c r="A1691" s="16">
        <v>447</v>
      </c>
      <c r="B1691" s="7" t="s">
        <v>444</v>
      </c>
      <c r="C1691" s="40">
        <f t="shared" si="200"/>
        <v>28514510.09</v>
      </c>
      <c r="D1691" s="47">
        <f t="shared" si="199"/>
        <v>569545</v>
      </c>
      <c r="E1691" s="46">
        <f>ROUND((F1691+G1691+H1691+I1691+J1691+K1691+M1691+O1691+Q1691+S1691+U1691+W1691)*0.05,2)</f>
        <v>1330712.6200000001</v>
      </c>
      <c r="F1691" s="46">
        <v>2523566.63</v>
      </c>
      <c r="G1691" s="46">
        <v>7946137.54</v>
      </c>
      <c r="H1691" s="46">
        <v>5767921.3799999999</v>
      </c>
      <c r="I1691" s="46">
        <v>3388168.22</v>
      </c>
      <c r="J1691" s="46">
        <v>3298845.35</v>
      </c>
      <c r="K1691" s="46">
        <v>0</v>
      </c>
      <c r="L1691" s="8">
        <v>0</v>
      </c>
      <c r="M1691" s="46">
        <v>0</v>
      </c>
      <c r="N1691" s="46">
        <v>0</v>
      </c>
      <c r="O1691" s="46">
        <v>0</v>
      </c>
      <c r="P1691" s="46">
        <v>1363</v>
      </c>
      <c r="Q1691" s="46">
        <v>3689613.35</v>
      </c>
      <c r="R1691" s="46">
        <v>0</v>
      </c>
      <c r="S1691" s="46">
        <v>0</v>
      </c>
      <c r="T1691" s="46">
        <v>0</v>
      </c>
      <c r="U1691" s="46">
        <v>0</v>
      </c>
      <c r="V1691" s="46">
        <v>0</v>
      </c>
      <c r="W1691" s="46">
        <v>0</v>
      </c>
    </row>
    <row r="1692" spans="1:23" s="27" customFormat="1" ht="24.75" hidden="1" customHeight="1">
      <c r="A1692" s="16">
        <v>448</v>
      </c>
      <c r="B1692" s="7" t="s">
        <v>445</v>
      </c>
      <c r="C1692" s="40">
        <f t="shared" si="200"/>
        <v>21272381.34</v>
      </c>
      <c r="D1692" s="47">
        <f t="shared" si="199"/>
        <v>424891.69</v>
      </c>
      <c r="E1692" s="46">
        <f>ROUND((F1692+G1692+H1692+I1692+J1692+K1692+M1692+O1692+Q1692+S1692+U1692+W1692)*0.05,2)</f>
        <v>992737.6</v>
      </c>
      <c r="F1692" s="46">
        <v>1882629.99</v>
      </c>
      <c r="G1692" s="46">
        <v>5927973.7699999996</v>
      </c>
      <c r="H1692" s="46">
        <v>4302981.9800000004</v>
      </c>
      <c r="I1692" s="46">
        <v>2527639.65</v>
      </c>
      <c r="J1692" s="46">
        <v>2461003.0499999998</v>
      </c>
      <c r="K1692" s="46">
        <v>0</v>
      </c>
      <c r="L1692" s="8">
        <v>0</v>
      </c>
      <c r="M1692" s="46">
        <v>0</v>
      </c>
      <c r="N1692" s="46">
        <v>0</v>
      </c>
      <c r="O1692" s="46">
        <v>0</v>
      </c>
      <c r="P1692" s="46">
        <v>1028.2</v>
      </c>
      <c r="Q1692" s="46">
        <v>2752523.61</v>
      </c>
      <c r="R1692" s="46">
        <v>0</v>
      </c>
      <c r="S1692" s="46">
        <v>0</v>
      </c>
      <c r="T1692" s="46">
        <v>0</v>
      </c>
      <c r="U1692" s="46">
        <v>0</v>
      </c>
      <c r="V1692" s="46">
        <v>0</v>
      </c>
      <c r="W1692" s="46">
        <v>0</v>
      </c>
    </row>
    <row r="1693" spans="1:23" s="27" customFormat="1" ht="24.75" hidden="1" customHeight="1">
      <c r="A1693" s="16">
        <v>449</v>
      </c>
      <c r="B1693" s="7" t="s">
        <v>446</v>
      </c>
      <c r="C1693" s="40">
        <f t="shared" si="200"/>
        <v>18728878.960000001</v>
      </c>
      <c r="D1693" s="47">
        <f t="shared" si="199"/>
        <v>382167.56</v>
      </c>
      <c r="E1693" s="46">
        <v>488414.02</v>
      </c>
      <c r="F1693" s="46">
        <v>1894191.2</v>
      </c>
      <c r="G1693" s="46">
        <v>0</v>
      </c>
      <c r="H1693" s="46">
        <v>0</v>
      </c>
      <c r="I1693" s="46">
        <v>0</v>
      </c>
      <c r="J1693" s="46">
        <v>0</v>
      </c>
      <c r="K1693" s="46">
        <v>0</v>
      </c>
      <c r="L1693" s="8">
        <v>0</v>
      </c>
      <c r="M1693" s="46">
        <v>0</v>
      </c>
      <c r="N1693" s="46">
        <v>1366</v>
      </c>
      <c r="O1693" s="46">
        <v>7373738.6100000003</v>
      </c>
      <c r="P1693" s="46">
        <v>0</v>
      </c>
      <c r="Q1693" s="46">
        <v>0</v>
      </c>
      <c r="R1693" s="46">
        <v>0</v>
      </c>
      <c r="S1693" s="46">
        <v>0</v>
      </c>
      <c r="T1693" s="46">
        <v>3103.1</v>
      </c>
      <c r="U1693" s="46">
        <v>8590367.5700000003</v>
      </c>
      <c r="V1693" s="46">
        <v>0</v>
      </c>
      <c r="W1693" s="46">
        <v>0</v>
      </c>
    </row>
    <row r="1694" spans="1:23" s="27" customFormat="1" ht="24.75" hidden="1" customHeight="1">
      <c r="A1694" s="16">
        <v>450</v>
      </c>
      <c r="B1694" s="7" t="s">
        <v>447</v>
      </c>
      <c r="C1694" s="40">
        <f t="shared" si="200"/>
        <v>21586129.690000001</v>
      </c>
      <c r="D1694" s="47">
        <f t="shared" si="199"/>
        <v>444074.26</v>
      </c>
      <c r="E1694" s="46">
        <v>390921.79</v>
      </c>
      <c r="F1694" s="46">
        <v>0</v>
      </c>
      <c r="G1694" s="46">
        <v>0</v>
      </c>
      <c r="H1694" s="46">
        <v>0</v>
      </c>
      <c r="I1694" s="46">
        <v>0</v>
      </c>
      <c r="J1694" s="46">
        <v>0</v>
      </c>
      <c r="K1694" s="46">
        <v>0</v>
      </c>
      <c r="L1694" s="8">
        <v>0</v>
      </c>
      <c r="M1694" s="46">
        <v>0</v>
      </c>
      <c r="N1694" s="46">
        <v>1797.1</v>
      </c>
      <c r="O1694" s="46">
        <v>9700838.6999999993</v>
      </c>
      <c r="P1694" s="46">
        <v>0</v>
      </c>
      <c r="Q1694" s="46">
        <v>0</v>
      </c>
      <c r="R1694" s="46">
        <v>3991.7</v>
      </c>
      <c r="S1694" s="46">
        <v>11050294.939999999</v>
      </c>
      <c r="T1694" s="46">
        <v>0</v>
      </c>
      <c r="U1694" s="46">
        <v>0</v>
      </c>
      <c r="V1694" s="46">
        <v>0</v>
      </c>
      <c r="W1694" s="46">
        <v>0</v>
      </c>
    </row>
    <row r="1695" spans="1:23" s="27" customFormat="1" ht="24.75" hidden="1" customHeight="1">
      <c r="A1695" s="16">
        <v>451</v>
      </c>
      <c r="B1695" s="7" t="s">
        <v>381</v>
      </c>
      <c r="C1695" s="40">
        <f t="shared" si="200"/>
        <v>2733393.96</v>
      </c>
      <c r="D1695" s="47">
        <f t="shared" si="199"/>
        <v>57269.07</v>
      </c>
      <c r="E1695" s="46">
        <v>0</v>
      </c>
      <c r="F1695" s="46">
        <v>1087940.69</v>
      </c>
      <c r="G1695" s="46">
        <v>1588184.2</v>
      </c>
      <c r="H1695" s="46">
        <v>0</v>
      </c>
      <c r="I1695" s="46">
        <v>0</v>
      </c>
      <c r="J1695" s="46">
        <v>0</v>
      </c>
      <c r="K1695" s="46">
        <v>0</v>
      </c>
      <c r="L1695" s="8">
        <v>0</v>
      </c>
      <c r="M1695" s="46">
        <v>0</v>
      </c>
      <c r="N1695" s="46">
        <v>0</v>
      </c>
      <c r="O1695" s="46">
        <v>0</v>
      </c>
      <c r="P1695" s="46">
        <v>0</v>
      </c>
      <c r="Q1695" s="46">
        <v>0</v>
      </c>
      <c r="R1695" s="46">
        <v>0</v>
      </c>
      <c r="S1695" s="46">
        <v>0</v>
      </c>
      <c r="T1695" s="46">
        <v>0</v>
      </c>
      <c r="U1695" s="46">
        <v>0</v>
      </c>
      <c r="V1695" s="46">
        <v>0</v>
      </c>
      <c r="W1695" s="46">
        <v>0</v>
      </c>
    </row>
    <row r="1696" spans="1:23" s="27" customFormat="1" ht="24.75" hidden="1" customHeight="1">
      <c r="A1696" s="16">
        <v>452</v>
      </c>
      <c r="B1696" s="7" t="s">
        <v>448</v>
      </c>
      <c r="C1696" s="40">
        <f t="shared" si="200"/>
        <v>13845365.9</v>
      </c>
      <c r="D1696" s="47">
        <f t="shared" si="199"/>
        <v>283262.51</v>
      </c>
      <c r="E1696" s="46">
        <v>325537.28999999998</v>
      </c>
      <c r="F1696" s="46">
        <v>0</v>
      </c>
      <c r="G1696" s="46">
        <v>0</v>
      </c>
      <c r="H1696" s="46">
        <v>0</v>
      </c>
      <c r="I1696" s="46">
        <v>0</v>
      </c>
      <c r="J1696" s="46">
        <v>0</v>
      </c>
      <c r="K1696" s="46">
        <v>0</v>
      </c>
      <c r="L1696" s="8">
        <v>0</v>
      </c>
      <c r="M1696" s="46">
        <v>0</v>
      </c>
      <c r="N1696" s="46">
        <v>1347.8</v>
      </c>
      <c r="O1696" s="46">
        <v>7411898.8799999999</v>
      </c>
      <c r="P1696" s="46">
        <v>0</v>
      </c>
      <c r="Q1696" s="46">
        <v>0</v>
      </c>
      <c r="R1696" s="46">
        <v>2984</v>
      </c>
      <c r="S1696" s="46">
        <v>5824667.2199999997</v>
      </c>
      <c r="T1696" s="46">
        <v>0</v>
      </c>
      <c r="U1696" s="46">
        <v>0</v>
      </c>
      <c r="V1696" s="46">
        <v>0</v>
      </c>
      <c r="W1696" s="46">
        <v>0</v>
      </c>
    </row>
    <row r="1697" spans="1:23" s="27" customFormat="1" ht="24.75" hidden="1" customHeight="1">
      <c r="A1697" s="16">
        <v>453</v>
      </c>
      <c r="B1697" s="7" t="s">
        <v>449</v>
      </c>
      <c r="C1697" s="40">
        <f t="shared" si="200"/>
        <v>1094869.53</v>
      </c>
      <c r="D1697" s="47">
        <f t="shared" si="199"/>
        <v>21868.78</v>
      </c>
      <c r="E1697" s="46">
        <f>ROUND((F1697+G1697+H1697+I1697+J1697+K1697+M1697+O1697+Q1697+S1697+U1697+W1697)*0.05,2)</f>
        <v>51095.27</v>
      </c>
      <c r="F1697" s="46">
        <v>1021905.48</v>
      </c>
      <c r="G1697" s="46">
        <v>0</v>
      </c>
      <c r="H1697" s="46">
        <v>0</v>
      </c>
      <c r="I1697" s="46">
        <v>0</v>
      </c>
      <c r="J1697" s="46">
        <v>0</v>
      </c>
      <c r="K1697" s="46">
        <v>0</v>
      </c>
      <c r="L1697" s="8">
        <v>0</v>
      </c>
      <c r="M1697" s="46">
        <v>0</v>
      </c>
      <c r="N1697" s="46">
        <v>0</v>
      </c>
      <c r="O1697" s="46">
        <v>0</v>
      </c>
      <c r="P1697" s="46">
        <v>0</v>
      </c>
      <c r="Q1697" s="46">
        <v>0</v>
      </c>
      <c r="R1697" s="46">
        <v>0</v>
      </c>
      <c r="S1697" s="46">
        <v>0</v>
      </c>
      <c r="T1697" s="46">
        <v>0</v>
      </c>
      <c r="U1697" s="46">
        <v>0</v>
      </c>
      <c r="V1697" s="46">
        <v>0</v>
      </c>
      <c r="W1697" s="46">
        <v>0</v>
      </c>
    </row>
    <row r="1698" spans="1:23" s="27" customFormat="1" ht="24.75" hidden="1" customHeight="1">
      <c r="A1698" s="16">
        <v>454</v>
      </c>
      <c r="B1698" s="7" t="s">
        <v>450</v>
      </c>
      <c r="C1698" s="40">
        <f t="shared" si="200"/>
        <v>16681588.4</v>
      </c>
      <c r="D1698" s="47">
        <f t="shared" ref="D1698:D1729" si="201">ROUND((F1698+G1698+H1698+I1698+J1698+K1698+M1698+O1698+Q1698+S1698+U1698+W1698)*0.0214,2)</f>
        <v>333195.81</v>
      </c>
      <c r="E1698" s="46">
        <f>ROUND((F1698+G1698+H1698+I1698+J1698+K1698+M1698+O1698+Q1698+S1698+U1698+W1698)*0.05,2)</f>
        <v>778494.89</v>
      </c>
      <c r="F1698" s="46">
        <v>0</v>
      </c>
      <c r="G1698" s="46">
        <v>0</v>
      </c>
      <c r="H1698" s="46">
        <v>0</v>
      </c>
      <c r="I1698" s="46">
        <v>0</v>
      </c>
      <c r="J1698" s="46">
        <v>0</v>
      </c>
      <c r="K1698" s="46">
        <v>0</v>
      </c>
      <c r="L1698" s="8">
        <v>0</v>
      </c>
      <c r="M1698" s="46">
        <v>0</v>
      </c>
      <c r="N1698" s="46">
        <v>1366</v>
      </c>
      <c r="O1698" s="46">
        <v>7373738.6100000003</v>
      </c>
      <c r="P1698" s="46">
        <v>0</v>
      </c>
      <c r="Q1698" s="46">
        <v>0</v>
      </c>
      <c r="R1698" s="46">
        <v>0</v>
      </c>
      <c r="S1698" s="46">
        <v>0</v>
      </c>
      <c r="T1698" s="46">
        <v>2960.7</v>
      </c>
      <c r="U1698" s="46">
        <v>8196159.0899999999</v>
      </c>
      <c r="V1698" s="46">
        <v>0</v>
      </c>
      <c r="W1698" s="46">
        <v>0</v>
      </c>
    </row>
    <row r="1699" spans="1:23" s="27" customFormat="1" ht="24.75" hidden="1" customHeight="1">
      <c r="A1699" s="16">
        <v>455</v>
      </c>
      <c r="B1699" s="7" t="s">
        <v>382</v>
      </c>
      <c r="C1699" s="40">
        <f t="shared" si="200"/>
        <v>17699143.890000001</v>
      </c>
      <c r="D1699" s="47">
        <f t="shared" si="201"/>
        <v>370826</v>
      </c>
      <c r="E1699" s="46">
        <v>0</v>
      </c>
      <c r="F1699" s="46">
        <v>3067325.96</v>
      </c>
      <c r="G1699" s="46">
        <v>6972322.0800000001</v>
      </c>
      <c r="H1699" s="46">
        <v>3547419.77</v>
      </c>
      <c r="I1699" s="46">
        <v>1340470.79</v>
      </c>
      <c r="J1699" s="46">
        <v>2400779.29</v>
      </c>
      <c r="K1699" s="46">
        <v>0</v>
      </c>
      <c r="L1699" s="8">
        <v>0</v>
      </c>
      <c r="M1699" s="46">
        <v>0</v>
      </c>
      <c r="N1699" s="46">
        <v>0</v>
      </c>
      <c r="O1699" s="46">
        <v>0</v>
      </c>
      <c r="P1699" s="46">
        <v>0</v>
      </c>
      <c r="Q1699" s="46">
        <v>0</v>
      </c>
      <c r="R1699" s="46">
        <v>0</v>
      </c>
      <c r="S1699" s="46">
        <v>0</v>
      </c>
      <c r="T1699" s="46">
        <v>0</v>
      </c>
      <c r="U1699" s="46">
        <v>0</v>
      </c>
      <c r="V1699" s="46">
        <v>0</v>
      </c>
      <c r="W1699" s="46">
        <v>0</v>
      </c>
    </row>
    <row r="1700" spans="1:23" s="27" customFormat="1" ht="24.75" hidden="1" customHeight="1">
      <c r="A1700" s="16">
        <v>456</v>
      </c>
      <c r="B1700" s="7" t="s">
        <v>451</v>
      </c>
      <c r="C1700" s="40">
        <f t="shared" si="200"/>
        <v>11489758.83</v>
      </c>
      <c r="D1700" s="47">
        <f t="shared" si="201"/>
        <v>229494.9</v>
      </c>
      <c r="E1700" s="46">
        <f>ROUND((F1700+G1700+H1700+I1700+J1700+K1700+M1700+O1700+Q1700+S1700+U1700+W1700)*0.05,2)</f>
        <v>536203.04</v>
      </c>
      <c r="F1700" s="46">
        <v>0</v>
      </c>
      <c r="G1700" s="46">
        <v>0</v>
      </c>
      <c r="H1700" s="46">
        <v>0</v>
      </c>
      <c r="I1700" s="46">
        <v>0</v>
      </c>
      <c r="J1700" s="46">
        <v>0</v>
      </c>
      <c r="K1700" s="46">
        <v>0</v>
      </c>
      <c r="L1700" s="8">
        <v>0</v>
      </c>
      <c r="M1700" s="46">
        <v>0</v>
      </c>
      <c r="N1700" s="46">
        <v>913.8</v>
      </c>
      <c r="O1700" s="46">
        <v>4932739.6399999997</v>
      </c>
      <c r="P1700" s="46">
        <v>0</v>
      </c>
      <c r="Q1700" s="46">
        <v>0</v>
      </c>
      <c r="R1700" s="46">
        <v>0</v>
      </c>
      <c r="S1700" s="46">
        <v>0</v>
      </c>
      <c r="T1700" s="46">
        <v>2092</v>
      </c>
      <c r="U1700" s="46">
        <v>5791321.25</v>
      </c>
      <c r="V1700" s="46">
        <v>0</v>
      </c>
      <c r="W1700" s="46">
        <v>0</v>
      </c>
    </row>
    <row r="1701" spans="1:23" s="27" customFormat="1" ht="24.75" hidden="1" customHeight="1">
      <c r="A1701" s="16">
        <v>457</v>
      </c>
      <c r="B1701" s="7" t="s">
        <v>383</v>
      </c>
      <c r="C1701" s="40">
        <f t="shared" si="200"/>
        <v>7043788.0800000001</v>
      </c>
      <c r="D1701" s="47">
        <f t="shared" si="201"/>
        <v>147578.88</v>
      </c>
      <c r="E1701" s="46">
        <v>0</v>
      </c>
      <c r="F1701" s="46">
        <v>0</v>
      </c>
      <c r="G1701" s="46">
        <v>0</v>
      </c>
      <c r="H1701" s="46">
        <v>1891142.4</v>
      </c>
      <c r="I1701" s="46">
        <v>748212</v>
      </c>
      <c r="J1701" s="46">
        <v>1275657.6000000001</v>
      </c>
      <c r="K1701" s="46">
        <v>0</v>
      </c>
      <c r="L1701" s="8">
        <v>0</v>
      </c>
      <c r="M1701" s="46">
        <v>0</v>
      </c>
      <c r="N1701" s="46">
        <v>0</v>
      </c>
      <c r="O1701" s="46">
        <v>0</v>
      </c>
      <c r="P1701" s="46">
        <v>0</v>
      </c>
      <c r="Q1701" s="46">
        <v>0</v>
      </c>
      <c r="R1701" s="46">
        <v>2675</v>
      </c>
      <c r="S1701" s="46">
        <v>2981197.2</v>
      </c>
      <c r="T1701" s="46">
        <v>0</v>
      </c>
      <c r="U1701" s="46">
        <v>0</v>
      </c>
      <c r="V1701" s="46">
        <v>0</v>
      </c>
      <c r="W1701" s="46">
        <v>0</v>
      </c>
    </row>
    <row r="1702" spans="1:23" s="27" customFormat="1" ht="24.75" hidden="1" customHeight="1">
      <c r="A1702" s="16">
        <v>458</v>
      </c>
      <c r="B1702" s="7" t="s">
        <v>452</v>
      </c>
      <c r="C1702" s="40">
        <f t="shared" si="200"/>
        <v>11364506.640000001</v>
      </c>
      <c r="D1702" s="47">
        <f t="shared" si="201"/>
        <v>226993.13</v>
      </c>
      <c r="E1702" s="46">
        <f>ROUND((F1702+G1702+H1702+I1702+J1702+K1702+M1702+O1702+Q1702+S1702+U1702+W1702)*0.05,2)</f>
        <v>530357.79</v>
      </c>
      <c r="F1702" s="46">
        <v>0</v>
      </c>
      <c r="G1702" s="46">
        <v>0</v>
      </c>
      <c r="H1702" s="46">
        <v>0</v>
      </c>
      <c r="I1702" s="46">
        <v>0</v>
      </c>
      <c r="J1702" s="46">
        <v>0</v>
      </c>
      <c r="K1702" s="46">
        <v>0</v>
      </c>
      <c r="L1702" s="8">
        <v>0</v>
      </c>
      <c r="M1702" s="46">
        <v>0</v>
      </c>
      <c r="N1702" s="46">
        <v>908.4</v>
      </c>
      <c r="O1702" s="46">
        <v>4903590.16</v>
      </c>
      <c r="P1702" s="46">
        <v>0</v>
      </c>
      <c r="Q1702" s="46">
        <v>0</v>
      </c>
      <c r="R1702" s="46">
        <v>0</v>
      </c>
      <c r="S1702" s="46">
        <v>0</v>
      </c>
      <c r="T1702" s="46">
        <v>2060.3000000000002</v>
      </c>
      <c r="U1702" s="46">
        <v>5703565.5599999996</v>
      </c>
      <c r="V1702" s="46">
        <v>0</v>
      </c>
      <c r="W1702" s="46">
        <v>0</v>
      </c>
    </row>
    <row r="1703" spans="1:23" s="27" customFormat="1" ht="24.75" hidden="1" customHeight="1">
      <c r="A1703" s="16">
        <v>459</v>
      </c>
      <c r="B1703" s="7" t="s">
        <v>1440</v>
      </c>
      <c r="C1703" s="40">
        <f t="shared" si="200"/>
        <v>48065861.810000002</v>
      </c>
      <c r="D1703" s="47">
        <f t="shared" si="201"/>
        <v>999521.98</v>
      </c>
      <c r="E1703" s="46">
        <v>359705.08</v>
      </c>
      <c r="F1703" s="46">
        <v>0</v>
      </c>
      <c r="G1703" s="46">
        <v>0</v>
      </c>
      <c r="H1703" s="46">
        <v>0</v>
      </c>
      <c r="I1703" s="46">
        <v>0</v>
      </c>
      <c r="J1703" s="46">
        <v>0</v>
      </c>
      <c r="K1703" s="46">
        <v>0</v>
      </c>
      <c r="L1703" s="8">
        <v>0</v>
      </c>
      <c r="M1703" s="46">
        <v>0</v>
      </c>
      <c r="N1703" s="46">
        <v>0</v>
      </c>
      <c r="O1703" s="46">
        <v>0</v>
      </c>
      <c r="P1703" s="46">
        <v>0</v>
      </c>
      <c r="Q1703" s="46">
        <v>0</v>
      </c>
      <c r="R1703" s="46">
        <v>0</v>
      </c>
      <c r="S1703" s="46">
        <v>0</v>
      </c>
      <c r="T1703" s="46">
        <v>12285</v>
      </c>
      <c r="U1703" s="46">
        <v>46706634.75</v>
      </c>
      <c r="V1703" s="46">
        <v>0</v>
      </c>
      <c r="W1703" s="46">
        <v>0</v>
      </c>
    </row>
    <row r="1704" spans="1:23" s="27" customFormat="1" ht="24.75" hidden="1" customHeight="1">
      <c r="A1704" s="16">
        <v>460</v>
      </c>
      <c r="B1704" s="7" t="s">
        <v>1326</v>
      </c>
      <c r="C1704" s="40">
        <f t="shared" si="200"/>
        <v>4262350.95</v>
      </c>
      <c r="D1704" s="47">
        <f t="shared" si="201"/>
        <v>88196.57</v>
      </c>
      <c r="E1704" s="46">
        <v>52819.16</v>
      </c>
      <c r="F1704" s="46">
        <v>0</v>
      </c>
      <c r="G1704" s="46">
        <v>0</v>
      </c>
      <c r="H1704" s="46">
        <v>0</v>
      </c>
      <c r="I1704" s="46">
        <v>0</v>
      </c>
      <c r="J1704" s="46">
        <v>0</v>
      </c>
      <c r="K1704" s="46">
        <v>0</v>
      </c>
      <c r="L1704" s="8">
        <v>2</v>
      </c>
      <c r="M1704" s="46">
        <v>4121335.22</v>
      </c>
      <c r="N1704" s="46">
        <v>0</v>
      </c>
      <c r="O1704" s="46">
        <v>0</v>
      </c>
      <c r="P1704" s="46">
        <v>0</v>
      </c>
      <c r="Q1704" s="46">
        <v>0</v>
      </c>
      <c r="R1704" s="46">
        <v>0</v>
      </c>
      <c r="S1704" s="46">
        <v>0</v>
      </c>
      <c r="T1704" s="46">
        <v>0</v>
      </c>
      <c r="U1704" s="46">
        <v>0</v>
      </c>
      <c r="V1704" s="46">
        <v>0</v>
      </c>
      <c r="W1704" s="46">
        <v>0</v>
      </c>
    </row>
    <row r="1705" spans="1:23" s="27" customFormat="1" ht="24.75" hidden="1" customHeight="1">
      <c r="A1705" s="16">
        <v>461</v>
      </c>
      <c r="B1705" s="7" t="s">
        <v>1251</v>
      </c>
      <c r="C1705" s="40">
        <f t="shared" si="200"/>
        <v>6077152.1299999999</v>
      </c>
      <c r="D1705" s="47">
        <f t="shared" si="201"/>
        <v>127326.27</v>
      </c>
      <c r="E1705" s="46">
        <v>0</v>
      </c>
      <c r="F1705" s="46">
        <v>0</v>
      </c>
      <c r="G1705" s="46">
        <v>0</v>
      </c>
      <c r="H1705" s="46">
        <v>0</v>
      </c>
      <c r="I1705" s="46">
        <v>0</v>
      </c>
      <c r="J1705" s="46">
        <v>0</v>
      </c>
      <c r="K1705" s="46">
        <v>0</v>
      </c>
      <c r="L1705" s="8">
        <v>3</v>
      </c>
      <c r="M1705" s="46">
        <v>5949825.8600000003</v>
      </c>
      <c r="N1705" s="46">
        <v>0</v>
      </c>
      <c r="O1705" s="46">
        <v>0</v>
      </c>
      <c r="P1705" s="46">
        <v>0</v>
      </c>
      <c r="Q1705" s="46">
        <v>0</v>
      </c>
      <c r="R1705" s="46">
        <v>0</v>
      </c>
      <c r="S1705" s="46">
        <v>0</v>
      </c>
      <c r="T1705" s="46">
        <v>0</v>
      </c>
      <c r="U1705" s="46">
        <v>0</v>
      </c>
      <c r="V1705" s="46">
        <v>0</v>
      </c>
      <c r="W1705" s="46">
        <v>0</v>
      </c>
    </row>
    <row r="1706" spans="1:23" s="27" customFormat="1" ht="24.75" hidden="1" customHeight="1">
      <c r="A1706" s="16">
        <v>462</v>
      </c>
      <c r="B1706" s="7" t="s">
        <v>1446</v>
      </c>
      <c r="C1706" s="40">
        <f t="shared" si="200"/>
        <v>272649.21000000002</v>
      </c>
      <c r="D1706" s="47">
        <f t="shared" si="201"/>
        <v>0</v>
      </c>
      <c r="E1706" s="46">
        <v>272649.21000000002</v>
      </c>
      <c r="F1706" s="46">
        <v>0</v>
      </c>
      <c r="G1706" s="46">
        <v>0</v>
      </c>
      <c r="H1706" s="46">
        <v>0</v>
      </c>
      <c r="I1706" s="46">
        <v>0</v>
      </c>
      <c r="J1706" s="46">
        <v>0</v>
      </c>
      <c r="K1706" s="46">
        <v>0</v>
      </c>
      <c r="L1706" s="8">
        <v>0</v>
      </c>
      <c r="M1706" s="46">
        <v>0</v>
      </c>
      <c r="N1706" s="46">
        <v>0</v>
      </c>
      <c r="O1706" s="46">
        <v>0</v>
      </c>
      <c r="P1706" s="46">
        <v>0</v>
      </c>
      <c r="Q1706" s="46">
        <v>0</v>
      </c>
      <c r="R1706" s="46">
        <v>0</v>
      </c>
      <c r="S1706" s="46">
        <v>0</v>
      </c>
      <c r="T1706" s="46">
        <v>0</v>
      </c>
      <c r="U1706" s="46">
        <v>0</v>
      </c>
      <c r="V1706" s="46">
        <v>0</v>
      </c>
      <c r="W1706" s="46">
        <v>0</v>
      </c>
    </row>
    <row r="1707" spans="1:23" s="27" customFormat="1" ht="24.75" hidden="1" customHeight="1">
      <c r="A1707" s="16">
        <v>463</v>
      </c>
      <c r="B1707" s="7" t="s">
        <v>1292</v>
      </c>
      <c r="C1707" s="40">
        <f t="shared" si="200"/>
        <v>3949847.22</v>
      </c>
      <c r="D1707" s="47">
        <f t="shared" si="201"/>
        <v>82755.759999999995</v>
      </c>
      <c r="E1707" s="46">
        <v>0</v>
      </c>
      <c r="F1707" s="46">
        <v>0</v>
      </c>
      <c r="G1707" s="46">
        <v>0</v>
      </c>
      <c r="H1707" s="46">
        <v>0</v>
      </c>
      <c r="I1707" s="46">
        <v>0</v>
      </c>
      <c r="J1707" s="46">
        <v>0</v>
      </c>
      <c r="K1707" s="46">
        <v>0</v>
      </c>
      <c r="L1707" s="8">
        <v>2</v>
      </c>
      <c r="M1707" s="46">
        <v>3867091.46</v>
      </c>
      <c r="N1707" s="46">
        <v>0</v>
      </c>
      <c r="O1707" s="46">
        <v>0</v>
      </c>
      <c r="P1707" s="46">
        <v>0</v>
      </c>
      <c r="Q1707" s="46">
        <v>0</v>
      </c>
      <c r="R1707" s="46">
        <v>0</v>
      </c>
      <c r="S1707" s="46">
        <v>0</v>
      </c>
      <c r="T1707" s="46">
        <v>0</v>
      </c>
      <c r="U1707" s="46">
        <v>0</v>
      </c>
      <c r="V1707" s="46">
        <v>0</v>
      </c>
      <c r="W1707" s="46">
        <v>0</v>
      </c>
    </row>
    <row r="1708" spans="1:23" s="27" customFormat="1" ht="24.75" hidden="1" customHeight="1">
      <c r="A1708" s="16">
        <v>464</v>
      </c>
      <c r="B1708" s="7" t="s">
        <v>453</v>
      </c>
      <c r="C1708" s="40">
        <f t="shared" si="200"/>
        <v>10550746.43</v>
      </c>
      <c r="D1708" s="47">
        <f t="shared" si="201"/>
        <v>209695.2</v>
      </c>
      <c r="E1708" s="46">
        <v>542209.92000000004</v>
      </c>
      <c r="F1708" s="46">
        <v>896649.56</v>
      </c>
      <c r="G1708" s="46">
        <v>1994087.26</v>
      </c>
      <c r="H1708" s="46">
        <v>688013.26</v>
      </c>
      <c r="I1708" s="46">
        <v>273137.53999999998</v>
      </c>
      <c r="J1708" s="46">
        <v>666855.79</v>
      </c>
      <c r="K1708" s="46">
        <v>0</v>
      </c>
      <c r="L1708" s="8">
        <v>0</v>
      </c>
      <c r="M1708" s="46">
        <v>0</v>
      </c>
      <c r="N1708" s="46">
        <v>0</v>
      </c>
      <c r="O1708" s="46">
        <v>0</v>
      </c>
      <c r="P1708" s="46">
        <v>0</v>
      </c>
      <c r="Q1708" s="46">
        <v>0</v>
      </c>
      <c r="R1708" s="46">
        <v>2491</v>
      </c>
      <c r="S1708" s="46">
        <v>5280097.9000000004</v>
      </c>
      <c r="T1708" s="46">
        <v>0</v>
      </c>
      <c r="U1708" s="46">
        <v>0</v>
      </c>
      <c r="V1708" s="46">
        <v>0</v>
      </c>
      <c r="W1708" s="46">
        <v>0</v>
      </c>
    </row>
    <row r="1709" spans="1:23" s="27" customFormat="1" ht="24.75" hidden="1" customHeight="1">
      <c r="A1709" s="16">
        <v>465</v>
      </c>
      <c r="B1709" s="7" t="s">
        <v>454</v>
      </c>
      <c r="C1709" s="40">
        <f t="shared" si="200"/>
        <v>6531466.7999999998</v>
      </c>
      <c r="D1709" s="47">
        <f t="shared" si="201"/>
        <v>134029.06</v>
      </c>
      <c r="E1709" s="46">
        <v>134397.74</v>
      </c>
      <c r="F1709" s="46">
        <v>0</v>
      </c>
      <c r="G1709" s="46">
        <v>0</v>
      </c>
      <c r="H1709" s="46">
        <v>0</v>
      </c>
      <c r="I1709" s="46">
        <v>0</v>
      </c>
      <c r="J1709" s="46">
        <v>0</v>
      </c>
      <c r="K1709" s="46">
        <v>0</v>
      </c>
      <c r="L1709" s="8">
        <v>0</v>
      </c>
      <c r="M1709" s="46">
        <v>0</v>
      </c>
      <c r="N1709" s="46">
        <v>1351</v>
      </c>
      <c r="O1709" s="46">
        <v>6263040</v>
      </c>
      <c r="P1709" s="46">
        <v>0</v>
      </c>
      <c r="Q1709" s="46">
        <v>0</v>
      </c>
      <c r="R1709" s="46">
        <v>0</v>
      </c>
      <c r="S1709" s="46">
        <v>0</v>
      </c>
      <c r="T1709" s="46">
        <v>0</v>
      </c>
      <c r="U1709" s="46">
        <v>0</v>
      </c>
      <c r="V1709" s="46">
        <v>0</v>
      </c>
      <c r="W1709" s="46">
        <v>0</v>
      </c>
    </row>
    <row r="1710" spans="1:23" s="27" customFormat="1" ht="24.75" hidden="1" customHeight="1">
      <c r="A1710" s="16">
        <v>466</v>
      </c>
      <c r="B1710" s="7" t="s">
        <v>384</v>
      </c>
      <c r="C1710" s="40">
        <f t="shared" si="200"/>
        <v>10360206.91</v>
      </c>
      <c r="D1710" s="47">
        <f t="shared" si="201"/>
        <v>217063.27</v>
      </c>
      <c r="E1710" s="46">
        <v>0</v>
      </c>
      <c r="F1710" s="46">
        <v>1109164.45</v>
      </c>
      <c r="G1710" s="46">
        <v>1618441.01</v>
      </c>
      <c r="H1710" s="46">
        <v>975862.9</v>
      </c>
      <c r="I1710" s="46">
        <v>272184.32000000001</v>
      </c>
      <c r="J1710" s="46">
        <v>823253.21</v>
      </c>
      <c r="K1710" s="46">
        <v>0</v>
      </c>
      <c r="L1710" s="8">
        <v>0</v>
      </c>
      <c r="M1710" s="46">
        <v>0</v>
      </c>
      <c r="N1710" s="46">
        <v>456.5</v>
      </c>
      <c r="O1710" s="46">
        <v>2932458.67</v>
      </c>
      <c r="P1710" s="46">
        <v>0</v>
      </c>
      <c r="Q1710" s="46">
        <v>0</v>
      </c>
      <c r="R1710" s="46">
        <v>2150</v>
      </c>
      <c r="S1710" s="46">
        <v>2411779.08</v>
      </c>
      <c r="T1710" s="46">
        <v>0</v>
      </c>
      <c r="U1710" s="46">
        <v>0</v>
      </c>
      <c r="V1710" s="46">
        <v>0</v>
      </c>
      <c r="W1710" s="46">
        <v>0</v>
      </c>
    </row>
    <row r="1711" spans="1:23" s="27" customFormat="1" ht="24.75" hidden="1" customHeight="1">
      <c r="A1711" s="16">
        <v>467</v>
      </c>
      <c r="B1711" s="7" t="s">
        <v>385</v>
      </c>
      <c r="C1711" s="40">
        <f t="shared" si="200"/>
        <v>23352731.34</v>
      </c>
      <c r="D1711" s="47">
        <f t="shared" si="201"/>
        <v>489277.9</v>
      </c>
      <c r="E1711" s="46">
        <v>0</v>
      </c>
      <c r="F1711" s="46">
        <v>2836948.77</v>
      </c>
      <c r="G1711" s="46">
        <v>0</v>
      </c>
      <c r="H1711" s="46">
        <v>0</v>
      </c>
      <c r="I1711" s="46">
        <v>0</v>
      </c>
      <c r="J1711" s="46">
        <v>0</v>
      </c>
      <c r="K1711" s="46">
        <v>0</v>
      </c>
      <c r="L1711" s="8">
        <v>0</v>
      </c>
      <c r="M1711" s="46">
        <v>0</v>
      </c>
      <c r="N1711" s="46">
        <v>0</v>
      </c>
      <c r="O1711" s="46">
        <v>0</v>
      </c>
      <c r="P1711" s="46">
        <v>0</v>
      </c>
      <c r="Q1711" s="46">
        <v>0</v>
      </c>
      <c r="R1711" s="46">
        <v>0</v>
      </c>
      <c r="S1711" s="46">
        <v>0</v>
      </c>
      <c r="T1711" s="46">
        <v>3985.8</v>
      </c>
      <c r="U1711" s="46">
        <v>20026504.670000002</v>
      </c>
      <c r="V1711" s="46">
        <v>0</v>
      </c>
      <c r="W1711" s="46">
        <v>0</v>
      </c>
    </row>
    <row r="1712" spans="1:23" s="27" customFormat="1" ht="24.75" hidden="1" customHeight="1">
      <c r="A1712" s="16">
        <v>468</v>
      </c>
      <c r="B1712" s="7" t="s">
        <v>386</v>
      </c>
      <c r="C1712" s="40">
        <f t="shared" si="200"/>
        <v>1949831.35</v>
      </c>
      <c r="D1712" s="47">
        <f t="shared" si="201"/>
        <v>40852.15</v>
      </c>
      <c r="E1712" s="46">
        <v>0</v>
      </c>
      <c r="F1712" s="46">
        <v>0</v>
      </c>
      <c r="G1712" s="46">
        <v>0</v>
      </c>
      <c r="H1712" s="46">
        <v>866798.4</v>
      </c>
      <c r="I1712" s="46">
        <v>345090</v>
      </c>
      <c r="J1712" s="46">
        <v>697090.8</v>
      </c>
      <c r="K1712" s="46">
        <v>0</v>
      </c>
      <c r="L1712" s="8">
        <v>0</v>
      </c>
      <c r="M1712" s="46">
        <v>0</v>
      </c>
      <c r="N1712" s="46">
        <v>0</v>
      </c>
      <c r="O1712" s="46">
        <v>0</v>
      </c>
      <c r="P1712" s="46">
        <v>0</v>
      </c>
      <c r="Q1712" s="46">
        <v>0</v>
      </c>
      <c r="R1712" s="46">
        <v>0</v>
      </c>
      <c r="S1712" s="46">
        <v>0</v>
      </c>
      <c r="T1712" s="46">
        <v>0</v>
      </c>
      <c r="U1712" s="46">
        <v>0</v>
      </c>
      <c r="V1712" s="46">
        <v>0</v>
      </c>
      <c r="W1712" s="46">
        <v>0</v>
      </c>
    </row>
    <row r="1713" spans="1:23" s="27" customFormat="1" ht="24.75" hidden="1" customHeight="1">
      <c r="A1713" s="16">
        <v>469</v>
      </c>
      <c r="B1713" s="7" t="s">
        <v>419</v>
      </c>
      <c r="C1713" s="40">
        <f t="shared" si="200"/>
        <v>13103790.23</v>
      </c>
      <c r="D1713" s="47">
        <f t="shared" si="201"/>
        <v>274545.83</v>
      </c>
      <c r="E1713" s="46">
        <v>0</v>
      </c>
      <c r="F1713" s="46">
        <v>0</v>
      </c>
      <c r="G1713" s="46">
        <v>0</v>
      </c>
      <c r="H1713" s="46">
        <v>0</v>
      </c>
      <c r="I1713" s="46">
        <v>0</v>
      </c>
      <c r="J1713" s="46">
        <v>0</v>
      </c>
      <c r="K1713" s="46">
        <v>0</v>
      </c>
      <c r="L1713" s="8">
        <v>0</v>
      </c>
      <c r="M1713" s="46">
        <v>0</v>
      </c>
      <c r="N1713" s="46">
        <v>0</v>
      </c>
      <c r="O1713" s="46">
        <v>0</v>
      </c>
      <c r="P1713" s="46">
        <v>0</v>
      </c>
      <c r="Q1713" s="46">
        <v>0</v>
      </c>
      <c r="R1713" s="46">
        <v>10192.4</v>
      </c>
      <c r="S1713" s="46">
        <v>12829244.4</v>
      </c>
      <c r="T1713" s="46">
        <v>0</v>
      </c>
      <c r="U1713" s="46">
        <v>0</v>
      </c>
      <c r="V1713" s="46">
        <v>0</v>
      </c>
      <c r="W1713" s="46">
        <v>0</v>
      </c>
    </row>
    <row r="1714" spans="1:23" s="27" customFormat="1" ht="24.75" hidden="1" customHeight="1">
      <c r="A1714" s="16">
        <v>470</v>
      </c>
      <c r="B1714" s="7" t="s">
        <v>455</v>
      </c>
      <c r="C1714" s="40">
        <f t="shared" si="200"/>
        <v>11693864.859999999</v>
      </c>
      <c r="D1714" s="47">
        <f t="shared" si="201"/>
        <v>237903.77</v>
      </c>
      <c r="E1714" s="46">
        <v>338962.67</v>
      </c>
      <c r="F1714" s="46">
        <v>0</v>
      </c>
      <c r="G1714" s="46">
        <v>0</v>
      </c>
      <c r="H1714" s="46">
        <v>0</v>
      </c>
      <c r="I1714" s="46">
        <v>0</v>
      </c>
      <c r="J1714" s="46">
        <v>0</v>
      </c>
      <c r="K1714" s="46">
        <v>0</v>
      </c>
      <c r="L1714" s="8">
        <v>0</v>
      </c>
      <c r="M1714" s="46">
        <v>0</v>
      </c>
      <c r="N1714" s="46">
        <v>0</v>
      </c>
      <c r="O1714" s="46">
        <v>0</v>
      </c>
      <c r="P1714" s="46">
        <v>0</v>
      </c>
      <c r="Q1714" s="46">
        <v>0</v>
      </c>
      <c r="R1714" s="46">
        <v>7221.2</v>
      </c>
      <c r="S1714" s="46">
        <v>11116998.42</v>
      </c>
      <c r="T1714" s="46">
        <v>0</v>
      </c>
      <c r="U1714" s="46">
        <v>0</v>
      </c>
      <c r="V1714" s="46">
        <v>0</v>
      </c>
      <c r="W1714" s="46">
        <v>0</v>
      </c>
    </row>
    <row r="1715" spans="1:23" s="27" customFormat="1" ht="24.75" hidden="1" customHeight="1">
      <c r="A1715" s="16">
        <v>471</v>
      </c>
      <c r="B1715" s="7" t="s">
        <v>387</v>
      </c>
      <c r="C1715" s="40">
        <f t="shared" si="200"/>
        <v>11046970.49</v>
      </c>
      <c r="D1715" s="47">
        <f t="shared" si="201"/>
        <v>231452.09</v>
      </c>
      <c r="E1715" s="46">
        <v>0</v>
      </c>
      <c r="F1715" s="46">
        <v>1666120.8</v>
      </c>
      <c r="G1715" s="46">
        <v>4328634</v>
      </c>
      <c r="H1715" s="46">
        <v>2341786.7999999998</v>
      </c>
      <c r="I1715" s="46">
        <v>977589.6</v>
      </c>
      <c r="J1715" s="46">
        <v>1501387.2</v>
      </c>
      <c r="K1715" s="46">
        <v>0</v>
      </c>
      <c r="L1715" s="8">
        <v>0</v>
      </c>
      <c r="M1715" s="46">
        <v>0</v>
      </c>
      <c r="N1715" s="46">
        <v>0</v>
      </c>
      <c r="O1715" s="46">
        <v>0</v>
      </c>
      <c r="P1715" s="46">
        <v>0</v>
      </c>
      <c r="Q1715" s="46">
        <v>0</v>
      </c>
      <c r="R1715" s="46">
        <v>0</v>
      </c>
      <c r="S1715" s="46">
        <v>0</v>
      </c>
      <c r="T1715" s="46">
        <v>0</v>
      </c>
      <c r="U1715" s="46">
        <v>0</v>
      </c>
      <c r="V1715" s="46">
        <v>0</v>
      </c>
      <c r="W1715" s="46">
        <v>0</v>
      </c>
    </row>
    <row r="1716" spans="1:23" s="27" customFormat="1" ht="24.75" hidden="1" customHeight="1">
      <c r="A1716" s="16">
        <v>472</v>
      </c>
      <c r="B1716" s="7" t="s">
        <v>1303</v>
      </c>
      <c r="C1716" s="40">
        <f t="shared" si="200"/>
        <v>4236641.76</v>
      </c>
      <c r="D1716" s="47">
        <f t="shared" si="201"/>
        <v>88764.57</v>
      </c>
      <c r="E1716" s="46">
        <v>0</v>
      </c>
      <c r="F1716" s="46">
        <v>0</v>
      </c>
      <c r="G1716" s="46">
        <v>0</v>
      </c>
      <c r="H1716" s="46">
        <v>0</v>
      </c>
      <c r="I1716" s="46">
        <v>0</v>
      </c>
      <c r="J1716" s="46">
        <v>0</v>
      </c>
      <c r="K1716" s="46">
        <v>0</v>
      </c>
      <c r="L1716" s="8">
        <v>2</v>
      </c>
      <c r="M1716" s="46">
        <v>4147877.19</v>
      </c>
      <c r="N1716" s="46">
        <v>0</v>
      </c>
      <c r="O1716" s="46">
        <v>0</v>
      </c>
      <c r="P1716" s="46">
        <v>0</v>
      </c>
      <c r="Q1716" s="46">
        <v>0</v>
      </c>
      <c r="R1716" s="46">
        <v>0</v>
      </c>
      <c r="S1716" s="46">
        <v>0</v>
      </c>
      <c r="T1716" s="46">
        <v>0</v>
      </c>
      <c r="U1716" s="46">
        <v>0</v>
      </c>
      <c r="V1716" s="46">
        <v>0</v>
      </c>
      <c r="W1716" s="46">
        <v>0</v>
      </c>
    </row>
    <row r="1717" spans="1:23" s="27" customFormat="1" ht="24.75" hidden="1" customHeight="1">
      <c r="A1717" s="16">
        <v>473</v>
      </c>
      <c r="B1717" s="7" t="s">
        <v>1255</v>
      </c>
      <c r="C1717" s="40">
        <f t="shared" si="200"/>
        <v>4240419.3</v>
      </c>
      <c r="D1717" s="47">
        <f t="shared" si="201"/>
        <v>88843.72</v>
      </c>
      <c r="E1717" s="46">
        <v>0</v>
      </c>
      <c r="F1717" s="46">
        <v>0</v>
      </c>
      <c r="G1717" s="46">
        <v>0</v>
      </c>
      <c r="H1717" s="46">
        <v>0</v>
      </c>
      <c r="I1717" s="46">
        <v>0</v>
      </c>
      <c r="J1717" s="46">
        <v>0</v>
      </c>
      <c r="K1717" s="46">
        <v>0</v>
      </c>
      <c r="L1717" s="8">
        <v>2</v>
      </c>
      <c r="M1717" s="46">
        <v>4151575.58</v>
      </c>
      <c r="N1717" s="46">
        <v>0</v>
      </c>
      <c r="O1717" s="46">
        <v>0</v>
      </c>
      <c r="P1717" s="46">
        <v>0</v>
      </c>
      <c r="Q1717" s="46">
        <v>0</v>
      </c>
      <c r="R1717" s="46">
        <v>0</v>
      </c>
      <c r="S1717" s="46">
        <v>0</v>
      </c>
      <c r="T1717" s="46">
        <v>0</v>
      </c>
      <c r="U1717" s="46">
        <v>0</v>
      </c>
      <c r="V1717" s="46">
        <v>0</v>
      </c>
      <c r="W1717" s="46">
        <v>0</v>
      </c>
    </row>
    <row r="1718" spans="1:23" s="27" customFormat="1" ht="24.75" hidden="1" customHeight="1">
      <c r="A1718" s="16">
        <v>474</v>
      </c>
      <c r="B1718" s="7" t="s">
        <v>1314</v>
      </c>
      <c r="C1718" s="40">
        <f t="shared" si="200"/>
        <v>4224400.3600000003</v>
      </c>
      <c r="D1718" s="47">
        <f t="shared" si="201"/>
        <v>88508.09</v>
      </c>
      <c r="E1718" s="46">
        <v>0</v>
      </c>
      <c r="F1718" s="46">
        <v>0</v>
      </c>
      <c r="G1718" s="46">
        <v>0</v>
      </c>
      <c r="H1718" s="46">
        <v>0</v>
      </c>
      <c r="I1718" s="46">
        <v>0</v>
      </c>
      <c r="J1718" s="46">
        <v>0</v>
      </c>
      <c r="K1718" s="46">
        <v>0</v>
      </c>
      <c r="L1718" s="8">
        <v>2</v>
      </c>
      <c r="M1718" s="46">
        <v>4135892.27</v>
      </c>
      <c r="N1718" s="46">
        <v>0</v>
      </c>
      <c r="O1718" s="46">
        <v>0</v>
      </c>
      <c r="P1718" s="46">
        <v>0</v>
      </c>
      <c r="Q1718" s="46">
        <v>0</v>
      </c>
      <c r="R1718" s="46">
        <v>0</v>
      </c>
      <c r="S1718" s="46">
        <v>0</v>
      </c>
      <c r="T1718" s="46">
        <v>0</v>
      </c>
      <c r="U1718" s="46">
        <v>0</v>
      </c>
      <c r="V1718" s="46">
        <v>0</v>
      </c>
      <c r="W1718" s="46">
        <v>0</v>
      </c>
    </row>
    <row r="1719" spans="1:23" s="27" customFormat="1" ht="24.75" hidden="1" customHeight="1">
      <c r="A1719" s="16">
        <v>475</v>
      </c>
      <c r="B1719" s="7" t="s">
        <v>1297</v>
      </c>
      <c r="C1719" s="40">
        <f t="shared" si="200"/>
        <v>4221724.0599999996</v>
      </c>
      <c r="D1719" s="47">
        <f t="shared" si="201"/>
        <v>88452.02</v>
      </c>
      <c r="E1719" s="46">
        <v>0</v>
      </c>
      <c r="F1719" s="46">
        <v>0</v>
      </c>
      <c r="G1719" s="46">
        <v>0</v>
      </c>
      <c r="H1719" s="46">
        <v>0</v>
      </c>
      <c r="I1719" s="46">
        <v>0</v>
      </c>
      <c r="J1719" s="46">
        <v>0</v>
      </c>
      <c r="K1719" s="46">
        <v>0</v>
      </c>
      <c r="L1719" s="8">
        <v>2</v>
      </c>
      <c r="M1719" s="46">
        <v>4133272.04</v>
      </c>
      <c r="N1719" s="46">
        <v>0</v>
      </c>
      <c r="O1719" s="46">
        <v>0</v>
      </c>
      <c r="P1719" s="46">
        <v>0</v>
      </c>
      <c r="Q1719" s="46">
        <v>0</v>
      </c>
      <c r="R1719" s="46">
        <v>0</v>
      </c>
      <c r="S1719" s="46">
        <v>0</v>
      </c>
      <c r="T1719" s="46">
        <v>0</v>
      </c>
      <c r="U1719" s="46">
        <v>0</v>
      </c>
      <c r="V1719" s="46">
        <v>0</v>
      </c>
      <c r="W1719" s="46">
        <v>0</v>
      </c>
    </row>
    <row r="1720" spans="1:23" s="27" customFormat="1" ht="24.75" hidden="1" customHeight="1">
      <c r="A1720" s="16">
        <v>476</v>
      </c>
      <c r="B1720" s="7" t="s">
        <v>1298</v>
      </c>
      <c r="C1720" s="40">
        <f t="shared" si="200"/>
        <v>4221693.3600000003</v>
      </c>
      <c r="D1720" s="47">
        <f t="shared" si="201"/>
        <v>88451.38</v>
      </c>
      <c r="E1720" s="46">
        <v>0</v>
      </c>
      <c r="F1720" s="46">
        <v>0</v>
      </c>
      <c r="G1720" s="46">
        <v>0</v>
      </c>
      <c r="H1720" s="46">
        <v>0</v>
      </c>
      <c r="I1720" s="46">
        <v>0</v>
      </c>
      <c r="J1720" s="46">
        <v>0</v>
      </c>
      <c r="K1720" s="46">
        <v>0</v>
      </c>
      <c r="L1720" s="8">
        <v>2</v>
      </c>
      <c r="M1720" s="46">
        <v>4133241.98</v>
      </c>
      <c r="N1720" s="46">
        <v>0</v>
      </c>
      <c r="O1720" s="46">
        <v>0</v>
      </c>
      <c r="P1720" s="46">
        <v>0</v>
      </c>
      <c r="Q1720" s="46">
        <v>0</v>
      </c>
      <c r="R1720" s="46">
        <v>0</v>
      </c>
      <c r="S1720" s="46">
        <v>0</v>
      </c>
      <c r="T1720" s="46">
        <v>0</v>
      </c>
      <c r="U1720" s="46">
        <v>0</v>
      </c>
      <c r="V1720" s="46">
        <v>0</v>
      </c>
      <c r="W1720" s="46">
        <v>0</v>
      </c>
    </row>
    <row r="1721" spans="1:23" s="27" customFormat="1" ht="24.75" hidden="1" customHeight="1">
      <c r="A1721" s="16">
        <v>477</v>
      </c>
      <c r="B1721" s="7" t="s">
        <v>1296</v>
      </c>
      <c r="C1721" s="40">
        <f t="shared" si="200"/>
        <v>4321575.24</v>
      </c>
      <c r="D1721" s="47">
        <f t="shared" si="201"/>
        <v>90544.07</v>
      </c>
      <c r="E1721" s="46">
        <v>0</v>
      </c>
      <c r="F1721" s="46">
        <v>0</v>
      </c>
      <c r="G1721" s="46">
        <v>0</v>
      </c>
      <c r="H1721" s="46">
        <v>0</v>
      </c>
      <c r="I1721" s="46">
        <v>0</v>
      </c>
      <c r="J1721" s="46">
        <v>0</v>
      </c>
      <c r="K1721" s="46">
        <v>0</v>
      </c>
      <c r="L1721" s="8">
        <v>2</v>
      </c>
      <c r="M1721" s="46">
        <v>4231031.17</v>
      </c>
      <c r="N1721" s="46">
        <v>0</v>
      </c>
      <c r="O1721" s="46">
        <v>0</v>
      </c>
      <c r="P1721" s="46">
        <v>0</v>
      </c>
      <c r="Q1721" s="46">
        <v>0</v>
      </c>
      <c r="R1721" s="46">
        <v>0</v>
      </c>
      <c r="S1721" s="46">
        <v>0</v>
      </c>
      <c r="T1721" s="46">
        <v>0</v>
      </c>
      <c r="U1721" s="46">
        <v>0</v>
      </c>
      <c r="V1721" s="46">
        <v>0</v>
      </c>
      <c r="W1721" s="46">
        <v>0</v>
      </c>
    </row>
    <row r="1722" spans="1:23" s="27" customFormat="1" ht="24.75" hidden="1" customHeight="1">
      <c r="A1722" s="16">
        <v>478</v>
      </c>
      <c r="B1722" s="7" t="s">
        <v>456</v>
      </c>
      <c r="C1722" s="40">
        <f t="shared" si="200"/>
        <v>4792188.91</v>
      </c>
      <c r="D1722" s="47">
        <f t="shared" si="201"/>
        <v>96042.58</v>
      </c>
      <c r="E1722" s="46">
        <v>208175.07</v>
      </c>
      <c r="F1722" s="46">
        <v>0</v>
      </c>
      <c r="G1722" s="46">
        <v>0</v>
      </c>
      <c r="H1722" s="46">
        <v>0</v>
      </c>
      <c r="I1722" s="46">
        <v>0</v>
      </c>
      <c r="J1722" s="46">
        <v>0</v>
      </c>
      <c r="K1722" s="46">
        <v>0</v>
      </c>
      <c r="L1722" s="8">
        <v>0</v>
      </c>
      <c r="M1722" s="46">
        <v>0</v>
      </c>
      <c r="N1722" s="46">
        <v>0</v>
      </c>
      <c r="O1722" s="46">
        <v>0</v>
      </c>
      <c r="P1722" s="46">
        <v>0</v>
      </c>
      <c r="Q1722" s="46">
        <v>0</v>
      </c>
      <c r="R1722" s="46">
        <v>3449.3</v>
      </c>
      <c r="S1722" s="46">
        <v>4487971.26</v>
      </c>
      <c r="T1722" s="46">
        <v>0</v>
      </c>
      <c r="U1722" s="46">
        <v>0</v>
      </c>
      <c r="V1722" s="46">
        <v>0</v>
      </c>
      <c r="W1722" s="46">
        <v>0</v>
      </c>
    </row>
    <row r="1723" spans="1:23" s="27" customFormat="1" ht="24.75" hidden="1" customHeight="1">
      <c r="A1723" s="16">
        <v>479</v>
      </c>
      <c r="B1723" s="7" t="s">
        <v>457</v>
      </c>
      <c r="C1723" s="40">
        <f t="shared" si="200"/>
        <v>16965091.739999998</v>
      </c>
      <c r="D1723" s="47">
        <f t="shared" si="201"/>
        <v>347030.09</v>
      </c>
      <c r="E1723" s="46">
        <v>401702.53</v>
      </c>
      <c r="F1723" s="46">
        <v>1228455.8799999999</v>
      </c>
      <c r="G1723" s="46">
        <v>4540537.43</v>
      </c>
      <c r="H1723" s="46">
        <v>1198979.02</v>
      </c>
      <c r="I1723" s="46">
        <v>578917.38</v>
      </c>
      <c r="J1723" s="46">
        <v>991068.07</v>
      </c>
      <c r="K1723" s="46">
        <v>0</v>
      </c>
      <c r="L1723" s="8">
        <v>0</v>
      </c>
      <c r="M1723" s="46">
        <v>0</v>
      </c>
      <c r="N1723" s="46">
        <v>1045</v>
      </c>
      <c r="O1723" s="46">
        <v>7678401.3399999999</v>
      </c>
      <c r="P1723" s="46">
        <v>0</v>
      </c>
      <c r="Q1723" s="46">
        <v>0</v>
      </c>
      <c r="R1723" s="46">
        <v>0</v>
      </c>
      <c r="S1723" s="46">
        <v>0</v>
      </c>
      <c r="T1723" s="46">
        <v>0</v>
      </c>
      <c r="U1723" s="46">
        <v>0</v>
      </c>
      <c r="V1723" s="46">
        <v>0</v>
      </c>
      <c r="W1723" s="46">
        <v>0</v>
      </c>
    </row>
    <row r="1724" spans="1:23" s="27" customFormat="1" ht="24.75" hidden="1" customHeight="1">
      <c r="A1724" s="16">
        <v>480</v>
      </c>
      <c r="B1724" s="7" t="s">
        <v>1401</v>
      </c>
      <c r="C1724" s="40">
        <f t="shared" si="200"/>
        <v>6091291.5099999998</v>
      </c>
      <c r="D1724" s="47">
        <v>66826.27</v>
      </c>
      <c r="E1724" s="46">
        <v>54491.15</v>
      </c>
      <c r="F1724" s="46">
        <v>0</v>
      </c>
      <c r="G1724" s="46">
        <v>0</v>
      </c>
      <c r="H1724" s="46">
        <v>0</v>
      </c>
      <c r="I1724" s="46">
        <v>0</v>
      </c>
      <c r="J1724" s="46">
        <v>0</v>
      </c>
      <c r="K1724" s="46">
        <v>0</v>
      </c>
      <c r="L1724" s="8">
        <v>3</v>
      </c>
      <c r="M1724" s="46">
        <v>5969974.0899999999</v>
      </c>
      <c r="N1724" s="46">
        <v>0</v>
      </c>
      <c r="O1724" s="46">
        <v>0</v>
      </c>
      <c r="P1724" s="46">
        <v>0</v>
      </c>
      <c r="Q1724" s="46">
        <v>0</v>
      </c>
      <c r="R1724" s="46">
        <v>0</v>
      </c>
      <c r="S1724" s="46">
        <v>0</v>
      </c>
      <c r="T1724" s="46">
        <v>0</v>
      </c>
      <c r="U1724" s="46">
        <v>0</v>
      </c>
      <c r="V1724" s="46">
        <v>0</v>
      </c>
      <c r="W1724" s="46">
        <v>0</v>
      </c>
    </row>
    <row r="1725" spans="1:23" s="27" customFormat="1" ht="24.75" hidden="1" customHeight="1">
      <c r="A1725" s="16">
        <v>481</v>
      </c>
      <c r="B1725" s="7" t="s">
        <v>458</v>
      </c>
      <c r="C1725" s="40">
        <f t="shared" si="200"/>
        <v>1966333.06</v>
      </c>
      <c r="D1725" s="47">
        <f t="shared" si="201"/>
        <v>39420.050000000003</v>
      </c>
      <c r="E1725" s="46">
        <v>84854.61</v>
      </c>
      <c r="F1725" s="46">
        <v>1842058.4</v>
      </c>
      <c r="G1725" s="46">
        <v>0</v>
      </c>
      <c r="H1725" s="46">
        <v>0</v>
      </c>
      <c r="I1725" s="46">
        <v>0</v>
      </c>
      <c r="J1725" s="46">
        <v>0</v>
      </c>
      <c r="K1725" s="46">
        <v>0</v>
      </c>
      <c r="L1725" s="8">
        <v>0</v>
      </c>
      <c r="M1725" s="46">
        <v>0</v>
      </c>
      <c r="N1725" s="46">
        <v>0</v>
      </c>
      <c r="O1725" s="46">
        <v>0</v>
      </c>
      <c r="P1725" s="46">
        <v>0</v>
      </c>
      <c r="Q1725" s="46">
        <v>0</v>
      </c>
      <c r="R1725" s="46">
        <v>0</v>
      </c>
      <c r="S1725" s="46">
        <v>0</v>
      </c>
      <c r="T1725" s="46">
        <v>0</v>
      </c>
      <c r="U1725" s="46">
        <v>0</v>
      </c>
      <c r="V1725" s="46">
        <v>0</v>
      </c>
      <c r="W1725" s="46">
        <v>0</v>
      </c>
    </row>
    <row r="1726" spans="1:23" s="27" customFormat="1" ht="24.75" hidden="1" customHeight="1">
      <c r="A1726" s="16">
        <v>482</v>
      </c>
      <c r="B1726" s="7" t="s">
        <v>459</v>
      </c>
      <c r="C1726" s="40">
        <f t="shared" si="200"/>
        <v>555565.94999999995</v>
      </c>
      <c r="D1726" s="47">
        <f t="shared" si="201"/>
        <v>10496.84</v>
      </c>
      <c r="E1726" s="46">
        <v>54562.61</v>
      </c>
      <c r="F1726" s="46">
        <v>490506.5</v>
      </c>
      <c r="G1726" s="46">
        <v>0</v>
      </c>
      <c r="H1726" s="46">
        <v>0</v>
      </c>
      <c r="I1726" s="46">
        <v>0</v>
      </c>
      <c r="J1726" s="46">
        <v>0</v>
      </c>
      <c r="K1726" s="46">
        <v>0</v>
      </c>
      <c r="L1726" s="8">
        <v>0</v>
      </c>
      <c r="M1726" s="46">
        <v>0</v>
      </c>
      <c r="N1726" s="46">
        <v>0</v>
      </c>
      <c r="O1726" s="46">
        <v>0</v>
      </c>
      <c r="P1726" s="46">
        <v>0</v>
      </c>
      <c r="Q1726" s="46">
        <v>0</v>
      </c>
      <c r="R1726" s="46">
        <v>0</v>
      </c>
      <c r="S1726" s="46">
        <v>0</v>
      </c>
      <c r="T1726" s="46">
        <v>0</v>
      </c>
      <c r="U1726" s="46">
        <v>0</v>
      </c>
      <c r="V1726" s="46">
        <v>0</v>
      </c>
      <c r="W1726" s="46">
        <v>0</v>
      </c>
    </row>
    <row r="1727" spans="1:23" s="27" customFormat="1" ht="24.75" hidden="1" customHeight="1">
      <c r="A1727" s="16">
        <v>483</v>
      </c>
      <c r="B1727" s="7" t="s">
        <v>388</v>
      </c>
      <c r="C1727" s="40">
        <f t="shared" si="200"/>
        <v>15516774.189999999</v>
      </c>
      <c r="D1727" s="47">
        <f t="shared" si="201"/>
        <v>325101.78999999998</v>
      </c>
      <c r="E1727" s="46">
        <v>0</v>
      </c>
      <c r="F1727" s="46">
        <v>1942962</v>
      </c>
      <c r="G1727" s="46">
        <v>2723138.4</v>
      </c>
      <c r="H1727" s="46">
        <v>2526282</v>
      </c>
      <c r="I1727" s="46">
        <v>835849.2</v>
      </c>
      <c r="J1727" s="46">
        <v>1827013.2</v>
      </c>
      <c r="K1727" s="46">
        <v>0</v>
      </c>
      <c r="L1727" s="8">
        <v>0</v>
      </c>
      <c r="M1727" s="46">
        <v>0</v>
      </c>
      <c r="N1727" s="46">
        <v>1524.2</v>
      </c>
      <c r="O1727" s="46">
        <v>5336427.5999999996</v>
      </c>
      <c r="P1727" s="46">
        <v>0</v>
      </c>
      <c r="Q1727" s="46">
        <v>0</v>
      </c>
      <c r="R1727" s="46">
        <v>0</v>
      </c>
      <c r="S1727" s="46">
        <v>0</v>
      </c>
      <c r="T1727" s="46">
        <v>0</v>
      </c>
      <c r="U1727" s="46">
        <v>0</v>
      </c>
      <c r="V1727" s="46">
        <v>0</v>
      </c>
      <c r="W1727" s="46">
        <v>0</v>
      </c>
    </row>
    <row r="1728" spans="1:23" s="27" customFormat="1" ht="24.75" hidden="1" customHeight="1">
      <c r="A1728" s="16">
        <v>484</v>
      </c>
      <c r="B1728" s="7" t="s">
        <v>389</v>
      </c>
      <c r="C1728" s="40">
        <f t="shared" si="200"/>
        <v>17003143.649999999</v>
      </c>
      <c r="D1728" s="47">
        <f t="shared" si="201"/>
        <v>356243.66</v>
      </c>
      <c r="E1728" s="46">
        <v>0</v>
      </c>
      <c r="F1728" s="46">
        <v>1667503.53</v>
      </c>
      <c r="G1728" s="46">
        <v>4314032.8</v>
      </c>
      <c r="H1728" s="46">
        <v>2269444.5499999998</v>
      </c>
      <c r="I1728" s="46">
        <v>1120875.78</v>
      </c>
      <c r="J1728" s="46">
        <v>1337903.77</v>
      </c>
      <c r="K1728" s="46">
        <v>0</v>
      </c>
      <c r="L1728" s="8">
        <v>0</v>
      </c>
      <c r="M1728" s="46">
        <v>0</v>
      </c>
      <c r="N1728" s="46">
        <v>1510.2</v>
      </c>
      <c r="O1728" s="46">
        <v>5937139.5599999996</v>
      </c>
      <c r="P1728" s="46">
        <v>0</v>
      </c>
      <c r="Q1728" s="46">
        <v>0</v>
      </c>
      <c r="R1728" s="46">
        <v>0</v>
      </c>
      <c r="S1728" s="46">
        <v>0</v>
      </c>
      <c r="T1728" s="46">
        <v>0</v>
      </c>
      <c r="U1728" s="46">
        <v>0</v>
      </c>
      <c r="V1728" s="46">
        <v>0</v>
      </c>
      <c r="W1728" s="46">
        <v>0</v>
      </c>
    </row>
    <row r="1729" spans="1:23" s="27" customFormat="1" ht="24.75" hidden="1" customHeight="1">
      <c r="A1729" s="16">
        <v>485</v>
      </c>
      <c r="B1729" s="7" t="s">
        <v>390</v>
      </c>
      <c r="C1729" s="40">
        <f t="shared" si="200"/>
        <v>14804678.07</v>
      </c>
      <c r="D1729" s="47">
        <f t="shared" si="201"/>
        <v>310182.21000000002</v>
      </c>
      <c r="E1729" s="46">
        <v>0</v>
      </c>
      <c r="F1729" s="46">
        <v>1268881.58</v>
      </c>
      <c r="G1729" s="46">
        <v>4171376.76</v>
      </c>
      <c r="H1729" s="46">
        <v>1918503.89</v>
      </c>
      <c r="I1729" s="46">
        <v>666464.26</v>
      </c>
      <c r="J1729" s="46">
        <v>1105803.3500000001</v>
      </c>
      <c r="K1729" s="46">
        <v>0</v>
      </c>
      <c r="L1729" s="8">
        <v>0</v>
      </c>
      <c r="M1729" s="46">
        <v>0</v>
      </c>
      <c r="N1729" s="46">
        <v>1358.9</v>
      </c>
      <c r="O1729" s="46">
        <v>5363466.0199999996</v>
      </c>
      <c r="P1729" s="46">
        <v>0</v>
      </c>
      <c r="Q1729" s="46">
        <v>0</v>
      </c>
      <c r="R1729" s="46">
        <v>0</v>
      </c>
      <c r="S1729" s="46">
        <v>0</v>
      </c>
      <c r="T1729" s="46">
        <v>0</v>
      </c>
      <c r="U1729" s="46">
        <v>0</v>
      </c>
      <c r="V1729" s="46">
        <v>0</v>
      </c>
      <c r="W1729" s="46">
        <v>0</v>
      </c>
    </row>
    <row r="1730" spans="1:23" s="27" customFormat="1" ht="24.75" hidden="1" customHeight="1">
      <c r="A1730" s="16">
        <v>486</v>
      </c>
      <c r="B1730" s="7" t="s">
        <v>1271</v>
      </c>
      <c r="C1730" s="40">
        <f t="shared" si="200"/>
        <v>6642805.7999999998</v>
      </c>
      <c r="D1730" s="47">
        <f t="shared" ref="D1730:D1761" si="202">ROUND((F1730+G1730+H1730+I1730+J1730+K1730+M1730+O1730+Q1730+S1730+U1730+W1730)*0.0214,2)</f>
        <v>138124.07999999999</v>
      </c>
      <c r="E1730" s="46">
        <v>50285.53</v>
      </c>
      <c r="F1730" s="46">
        <v>2438610.66</v>
      </c>
      <c r="G1730" s="46">
        <v>0</v>
      </c>
      <c r="H1730" s="46">
        <v>0</v>
      </c>
      <c r="I1730" s="46">
        <v>0</v>
      </c>
      <c r="J1730" s="46">
        <v>0</v>
      </c>
      <c r="K1730" s="46">
        <v>0</v>
      </c>
      <c r="L1730" s="8">
        <v>2</v>
      </c>
      <c r="M1730" s="46">
        <v>4015785.53</v>
      </c>
      <c r="N1730" s="46">
        <v>0</v>
      </c>
      <c r="O1730" s="46">
        <v>0</v>
      </c>
      <c r="P1730" s="46">
        <v>0</v>
      </c>
      <c r="Q1730" s="46">
        <v>0</v>
      </c>
      <c r="R1730" s="46">
        <v>0</v>
      </c>
      <c r="S1730" s="46">
        <v>0</v>
      </c>
      <c r="T1730" s="46">
        <v>0</v>
      </c>
      <c r="U1730" s="46">
        <v>0</v>
      </c>
      <c r="V1730" s="46">
        <v>0</v>
      </c>
      <c r="W1730" s="46">
        <v>0</v>
      </c>
    </row>
    <row r="1731" spans="1:23" s="27" customFormat="1" ht="24.75" hidden="1" customHeight="1">
      <c r="A1731" s="16">
        <v>487</v>
      </c>
      <c r="B1731" s="7" t="s">
        <v>1316</v>
      </c>
      <c r="C1731" s="40">
        <f t="shared" si="200"/>
        <v>7696928.29</v>
      </c>
      <c r="D1731" s="47">
        <f t="shared" si="202"/>
        <v>161263.23000000001</v>
      </c>
      <c r="E1731" s="46">
        <v>0</v>
      </c>
      <c r="F1731" s="46">
        <v>3158059.33</v>
      </c>
      <c r="G1731" s="46">
        <v>0</v>
      </c>
      <c r="H1731" s="46">
        <v>0</v>
      </c>
      <c r="I1731" s="46">
        <v>0</v>
      </c>
      <c r="J1731" s="46">
        <v>0</v>
      </c>
      <c r="K1731" s="46">
        <v>0</v>
      </c>
      <c r="L1731" s="8">
        <v>2</v>
      </c>
      <c r="M1731" s="46">
        <v>4377605.7300000004</v>
      </c>
      <c r="N1731" s="46">
        <v>0</v>
      </c>
      <c r="O1731" s="46">
        <v>0</v>
      </c>
      <c r="P1731" s="46">
        <v>0</v>
      </c>
      <c r="Q1731" s="46">
        <v>0</v>
      </c>
      <c r="R1731" s="46">
        <v>0</v>
      </c>
      <c r="S1731" s="46">
        <v>0</v>
      </c>
      <c r="T1731" s="46">
        <v>0</v>
      </c>
      <c r="U1731" s="46">
        <v>0</v>
      </c>
      <c r="V1731" s="46">
        <v>0</v>
      </c>
      <c r="W1731" s="46">
        <v>0</v>
      </c>
    </row>
    <row r="1732" spans="1:23" s="27" customFormat="1" ht="24.75" hidden="1" customHeight="1">
      <c r="A1732" s="16">
        <v>488</v>
      </c>
      <c r="B1732" s="7" t="s">
        <v>1260</v>
      </c>
      <c r="C1732" s="40">
        <f t="shared" si="200"/>
        <v>6714893.7800000003</v>
      </c>
      <c r="D1732" s="47">
        <f t="shared" si="202"/>
        <v>140688</v>
      </c>
      <c r="E1732" s="46">
        <v>0</v>
      </c>
      <c r="F1732" s="46">
        <v>473308.34</v>
      </c>
      <c r="G1732" s="46">
        <v>0</v>
      </c>
      <c r="H1732" s="46">
        <v>0</v>
      </c>
      <c r="I1732" s="46">
        <v>0</v>
      </c>
      <c r="J1732" s="46">
        <v>0</v>
      </c>
      <c r="K1732" s="46">
        <v>0</v>
      </c>
      <c r="L1732" s="8">
        <v>3</v>
      </c>
      <c r="M1732" s="46">
        <v>6100897.4400000004</v>
      </c>
      <c r="N1732" s="46">
        <v>0</v>
      </c>
      <c r="O1732" s="46">
        <v>0</v>
      </c>
      <c r="P1732" s="46">
        <v>0</v>
      </c>
      <c r="Q1732" s="46">
        <v>0</v>
      </c>
      <c r="R1732" s="46">
        <v>0</v>
      </c>
      <c r="S1732" s="46">
        <v>0</v>
      </c>
      <c r="T1732" s="46">
        <v>0</v>
      </c>
      <c r="U1732" s="46">
        <v>0</v>
      </c>
      <c r="V1732" s="46">
        <v>0</v>
      </c>
      <c r="W1732" s="46">
        <v>0</v>
      </c>
    </row>
    <row r="1733" spans="1:23" s="27" customFormat="1" ht="24.75" hidden="1" customHeight="1">
      <c r="A1733" s="16">
        <v>489</v>
      </c>
      <c r="B1733" s="7" t="s">
        <v>391</v>
      </c>
      <c r="C1733" s="40">
        <f t="shared" si="200"/>
        <v>5072784.55</v>
      </c>
      <c r="D1733" s="47">
        <f t="shared" si="202"/>
        <v>106283.13</v>
      </c>
      <c r="E1733" s="46">
        <v>0</v>
      </c>
      <c r="F1733" s="46">
        <v>0</v>
      </c>
      <c r="G1733" s="46">
        <v>650841.59999999998</v>
      </c>
      <c r="H1733" s="46">
        <v>331735.64</v>
      </c>
      <c r="I1733" s="46">
        <v>126069.39</v>
      </c>
      <c r="J1733" s="46">
        <v>65084.39</v>
      </c>
      <c r="K1733" s="46">
        <v>0</v>
      </c>
      <c r="L1733" s="8">
        <v>0</v>
      </c>
      <c r="M1733" s="8">
        <v>0</v>
      </c>
      <c r="N1733" s="8">
        <v>1039.4000000000001</v>
      </c>
      <c r="O1733" s="8">
        <v>3792770.4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</row>
    <row r="1734" spans="1:23" s="27" customFormat="1" ht="24.75" hidden="1" customHeight="1">
      <c r="A1734" s="16">
        <v>490</v>
      </c>
      <c r="B1734" s="7" t="s">
        <v>1465</v>
      </c>
      <c r="C1734" s="40">
        <f t="shared" si="200"/>
        <v>8175911.9199999999</v>
      </c>
      <c r="D1734" s="47">
        <f t="shared" si="202"/>
        <v>171298.72</v>
      </c>
      <c r="E1734" s="46">
        <v>0</v>
      </c>
      <c r="F1734" s="46">
        <v>2786305.2</v>
      </c>
      <c r="G1734" s="46">
        <v>1871204.4</v>
      </c>
      <c r="H1734" s="46">
        <v>1784454</v>
      </c>
      <c r="I1734" s="46">
        <v>277705.2</v>
      </c>
      <c r="J1734" s="46">
        <v>1284944.3999999999</v>
      </c>
      <c r="K1734" s="46">
        <v>0</v>
      </c>
      <c r="L1734" s="8">
        <v>0</v>
      </c>
      <c r="M1734" s="46">
        <v>0</v>
      </c>
      <c r="N1734" s="46">
        <v>0</v>
      </c>
      <c r="O1734" s="46">
        <v>0</v>
      </c>
      <c r="P1734" s="46">
        <v>0</v>
      </c>
      <c r="Q1734" s="46">
        <v>0</v>
      </c>
      <c r="R1734" s="46">
        <v>0</v>
      </c>
      <c r="S1734" s="46">
        <v>0</v>
      </c>
      <c r="T1734" s="46">
        <v>0</v>
      </c>
      <c r="U1734" s="46">
        <v>0</v>
      </c>
      <c r="V1734" s="46">
        <v>0</v>
      </c>
      <c r="W1734" s="46">
        <v>0</v>
      </c>
    </row>
    <row r="1735" spans="1:23" s="27" customFormat="1" ht="24.75" hidden="1" customHeight="1">
      <c r="A1735" s="16">
        <v>491</v>
      </c>
      <c r="B1735" s="7" t="s">
        <v>1466</v>
      </c>
      <c r="C1735" s="40">
        <f t="shared" si="200"/>
        <v>3025112.28</v>
      </c>
      <c r="D1735" s="47">
        <f t="shared" si="202"/>
        <v>63381.05</v>
      </c>
      <c r="E1735" s="46">
        <v>0</v>
      </c>
      <c r="F1735" s="46">
        <v>473308.34</v>
      </c>
      <c r="G1735" s="46">
        <v>425355.16</v>
      </c>
      <c r="H1735" s="46">
        <v>110960.98</v>
      </c>
      <c r="I1735" s="46">
        <v>73186.34</v>
      </c>
      <c r="J1735" s="46">
        <v>31125.82</v>
      </c>
      <c r="K1735" s="46">
        <v>0</v>
      </c>
      <c r="L1735" s="46">
        <v>0</v>
      </c>
      <c r="M1735" s="46">
        <v>0</v>
      </c>
      <c r="N1735" s="46">
        <v>333.4</v>
      </c>
      <c r="O1735" s="46">
        <v>1847794.59</v>
      </c>
      <c r="P1735" s="46">
        <v>0</v>
      </c>
      <c r="Q1735" s="46">
        <v>0</v>
      </c>
      <c r="R1735" s="46">
        <v>0</v>
      </c>
      <c r="S1735" s="46">
        <v>0</v>
      </c>
      <c r="T1735" s="46">
        <v>0</v>
      </c>
      <c r="U1735" s="46">
        <v>0</v>
      </c>
      <c r="V1735" s="46">
        <v>0</v>
      </c>
      <c r="W1735" s="46">
        <v>0</v>
      </c>
    </row>
    <row r="1736" spans="1:23" s="27" customFormat="1" ht="24.75" hidden="1" customHeight="1">
      <c r="A1736" s="16">
        <v>492</v>
      </c>
      <c r="B1736" s="7" t="s">
        <v>1261</v>
      </c>
      <c r="C1736" s="40">
        <f t="shared" si="200"/>
        <v>4176376.33</v>
      </c>
      <c r="D1736" s="47">
        <f t="shared" si="202"/>
        <v>87501.91</v>
      </c>
      <c r="E1736" s="46">
        <v>0</v>
      </c>
      <c r="F1736" s="46">
        <v>0</v>
      </c>
      <c r="G1736" s="46">
        <v>0</v>
      </c>
      <c r="H1736" s="46">
        <v>0</v>
      </c>
      <c r="I1736" s="46">
        <v>0</v>
      </c>
      <c r="J1736" s="46">
        <v>0</v>
      </c>
      <c r="K1736" s="46">
        <v>0</v>
      </c>
      <c r="L1736" s="8">
        <v>2</v>
      </c>
      <c r="M1736" s="46">
        <v>4088874.42</v>
      </c>
      <c r="N1736" s="46">
        <v>0</v>
      </c>
      <c r="O1736" s="46">
        <v>0</v>
      </c>
      <c r="P1736" s="46">
        <v>0</v>
      </c>
      <c r="Q1736" s="46">
        <v>0</v>
      </c>
      <c r="R1736" s="46">
        <v>0</v>
      </c>
      <c r="S1736" s="46">
        <v>0</v>
      </c>
      <c r="T1736" s="46">
        <v>0</v>
      </c>
      <c r="U1736" s="46">
        <v>0</v>
      </c>
      <c r="V1736" s="46">
        <v>0</v>
      </c>
      <c r="W1736" s="46">
        <v>0</v>
      </c>
    </row>
    <row r="1737" spans="1:23" s="27" customFormat="1" ht="24.75" hidden="1" customHeight="1">
      <c r="A1737" s="16">
        <v>493</v>
      </c>
      <c r="B1737" s="7" t="s">
        <v>1263</v>
      </c>
      <c r="C1737" s="40">
        <f t="shared" ref="C1737:C1801" si="203">ROUND(SUM(D1737+E1737+F1737+G1737+H1737+I1737+J1737+K1737+M1737+O1737+Q1737+S1737+U1737+W1737),2)</f>
        <v>4150054.74</v>
      </c>
      <c r="D1737" s="47">
        <f t="shared" si="202"/>
        <v>85899.77</v>
      </c>
      <c r="E1737" s="46">
        <v>50146.99</v>
      </c>
      <c r="F1737" s="46">
        <v>0</v>
      </c>
      <c r="G1737" s="46">
        <v>0</v>
      </c>
      <c r="H1737" s="46">
        <v>0</v>
      </c>
      <c r="I1737" s="46">
        <v>0</v>
      </c>
      <c r="J1737" s="46">
        <v>0</v>
      </c>
      <c r="K1737" s="46">
        <v>0</v>
      </c>
      <c r="L1737" s="8">
        <v>2</v>
      </c>
      <c r="M1737" s="46">
        <v>4014007.98</v>
      </c>
      <c r="N1737" s="46">
        <v>0</v>
      </c>
      <c r="O1737" s="46">
        <v>0</v>
      </c>
      <c r="P1737" s="46">
        <v>0</v>
      </c>
      <c r="Q1737" s="46">
        <v>0</v>
      </c>
      <c r="R1737" s="46">
        <v>0</v>
      </c>
      <c r="S1737" s="46">
        <v>0</v>
      </c>
      <c r="T1737" s="46">
        <v>0</v>
      </c>
      <c r="U1737" s="46">
        <v>0</v>
      </c>
      <c r="V1737" s="46">
        <v>0</v>
      </c>
      <c r="W1737" s="46">
        <v>0</v>
      </c>
    </row>
    <row r="1738" spans="1:23" s="27" customFormat="1" ht="24.75" hidden="1" customHeight="1">
      <c r="A1738" s="16">
        <v>494</v>
      </c>
      <c r="B1738" s="7" t="s">
        <v>1408</v>
      </c>
      <c r="C1738" s="40">
        <f t="shared" si="203"/>
        <v>6477277.7800000003</v>
      </c>
      <c r="D1738" s="47">
        <f t="shared" si="202"/>
        <v>135709.56</v>
      </c>
      <c r="E1738" s="46">
        <v>0</v>
      </c>
      <c r="F1738" s="46">
        <v>0</v>
      </c>
      <c r="G1738" s="46">
        <v>0</v>
      </c>
      <c r="H1738" s="46">
        <v>0</v>
      </c>
      <c r="I1738" s="46">
        <v>0</v>
      </c>
      <c r="J1738" s="46">
        <v>0</v>
      </c>
      <c r="K1738" s="46">
        <v>0</v>
      </c>
      <c r="L1738" s="8">
        <v>0</v>
      </c>
      <c r="M1738" s="46">
        <v>0</v>
      </c>
      <c r="N1738" s="46">
        <v>1287</v>
      </c>
      <c r="O1738" s="46">
        <v>6341568.2199999997</v>
      </c>
      <c r="P1738" s="46">
        <v>0</v>
      </c>
      <c r="Q1738" s="46">
        <v>0</v>
      </c>
      <c r="R1738" s="46">
        <v>0</v>
      </c>
      <c r="S1738" s="46">
        <v>0</v>
      </c>
      <c r="T1738" s="46">
        <v>0</v>
      </c>
      <c r="U1738" s="46">
        <v>0</v>
      </c>
      <c r="V1738" s="46">
        <v>0</v>
      </c>
      <c r="W1738" s="46">
        <v>0</v>
      </c>
    </row>
    <row r="1739" spans="1:23" s="27" customFormat="1" ht="24.75" hidden="1" customHeight="1">
      <c r="A1739" s="16">
        <v>495</v>
      </c>
      <c r="B1739" s="7" t="s">
        <v>1409</v>
      </c>
      <c r="C1739" s="40">
        <f t="shared" si="203"/>
        <v>6443432.9000000004</v>
      </c>
      <c r="D1739" s="47">
        <v>34990.1</v>
      </c>
      <c r="E1739" s="46">
        <v>0</v>
      </c>
      <c r="F1739" s="46">
        <v>0</v>
      </c>
      <c r="G1739" s="46">
        <v>0</v>
      </c>
      <c r="H1739" s="46">
        <v>0</v>
      </c>
      <c r="I1739" s="46">
        <v>0</v>
      </c>
      <c r="J1739" s="46">
        <v>0</v>
      </c>
      <c r="K1739" s="46">
        <v>0</v>
      </c>
      <c r="L1739" s="8">
        <v>0</v>
      </c>
      <c r="M1739" s="46">
        <v>0</v>
      </c>
      <c r="N1739" s="46">
        <v>1319.9</v>
      </c>
      <c r="O1739" s="46">
        <v>6408442.7999999998</v>
      </c>
      <c r="P1739" s="46">
        <v>0</v>
      </c>
      <c r="Q1739" s="46">
        <v>0</v>
      </c>
      <c r="R1739" s="46">
        <v>0</v>
      </c>
      <c r="S1739" s="46">
        <v>0</v>
      </c>
      <c r="T1739" s="46">
        <v>0</v>
      </c>
      <c r="U1739" s="46">
        <v>0</v>
      </c>
      <c r="V1739" s="46">
        <v>0</v>
      </c>
      <c r="W1739" s="46">
        <v>0</v>
      </c>
    </row>
    <row r="1740" spans="1:23" s="27" customFormat="1" ht="24.75" hidden="1" customHeight="1">
      <c r="A1740" s="16">
        <v>496</v>
      </c>
      <c r="B1740" s="7" t="s">
        <v>334</v>
      </c>
      <c r="C1740" s="40">
        <f t="shared" si="203"/>
        <v>17196031.25</v>
      </c>
      <c r="D1740" s="47">
        <f t="shared" si="202"/>
        <v>356427.91</v>
      </c>
      <c r="E1740" s="46">
        <v>184093.35</v>
      </c>
      <c r="F1740" s="46">
        <v>0</v>
      </c>
      <c r="G1740" s="46">
        <v>0</v>
      </c>
      <c r="H1740" s="46">
        <v>8124096.54</v>
      </c>
      <c r="I1740" s="46">
        <v>3885055.93</v>
      </c>
      <c r="J1740" s="46">
        <v>4646357.5199999996</v>
      </c>
      <c r="K1740" s="46">
        <v>0</v>
      </c>
      <c r="L1740" s="8">
        <v>0</v>
      </c>
      <c r="M1740" s="46">
        <v>0</v>
      </c>
      <c r="N1740" s="46">
        <v>0</v>
      </c>
      <c r="O1740" s="46">
        <v>0</v>
      </c>
      <c r="P1740" s="46">
        <v>0</v>
      </c>
      <c r="Q1740" s="46">
        <v>0</v>
      </c>
      <c r="R1740" s="46">
        <v>0</v>
      </c>
      <c r="S1740" s="46">
        <v>0</v>
      </c>
      <c r="T1740" s="46">
        <v>0</v>
      </c>
      <c r="U1740" s="46">
        <v>0</v>
      </c>
      <c r="V1740" s="46">
        <v>0</v>
      </c>
      <c r="W1740" s="46">
        <v>0</v>
      </c>
    </row>
    <row r="1741" spans="1:23" s="27" customFormat="1" ht="24.75" hidden="1" customHeight="1">
      <c r="A1741" s="16">
        <v>497</v>
      </c>
      <c r="B1741" s="7" t="s">
        <v>335</v>
      </c>
      <c r="C1741" s="40">
        <f t="shared" si="203"/>
        <v>39117418.700000003</v>
      </c>
      <c r="D1741" s="47">
        <f t="shared" si="202"/>
        <v>807700.72</v>
      </c>
      <c r="E1741" s="46">
        <v>566693.47</v>
      </c>
      <c r="F1741" s="46">
        <v>3013717.82</v>
      </c>
      <c r="G1741" s="46">
        <v>0</v>
      </c>
      <c r="H1741" s="46">
        <v>6904147.7400000002</v>
      </c>
      <c r="I1741" s="46">
        <v>3301659.45</v>
      </c>
      <c r="J1741" s="46">
        <v>3948641.02</v>
      </c>
      <c r="K1741" s="46">
        <v>0</v>
      </c>
      <c r="L1741" s="8">
        <v>0</v>
      </c>
      <c r="M1741" s="46">
        <v>0</v>
      </c>
      <c r="N1741" s="46">
        <v>1649.3</v>
      </c>
      <c r="O1741" s="46">
        <v>9140874.6699999999</v>
      </c>
      <c r="P1741" s="46">
        <v>0</v>
      </c>
      <c r="Q1741" s="46">
        <v>0</v>
      </c>
      <c r="R1741" s="46">
        <v>4130.3</v>
      </c>
      <c r="S1741" s="46">
        <v>11433983.810000001</v>
      </c>
      <c r="T1741" s="46">
        <v>0</v>
      </c>
      <c r="U1741" s="46">
        <v>0</v>
      </c>
      <c r="V1741" s="46">
        <v>0</v>
      </c>
      <c r="W1741" s="46">
        <v>0</v>
      </c>
    </row>
    <row r="1742" spans="1:23" s="27" customFormat="1" ht="24.75" hidden="1" customHeight="1">
      <c r="A1742" s="16">
        <v>498</v>
      </c>
      <c r="B1742" s="7" t="s">
        <v>1346</v>
      </c>
      <c r="C1742" s="40">
        <f t="shared" si="203"/>
        <v>8248511.7300000004</v>
      </c>
      <c r="D1742" s="47">
        <f t="shared" si="202"/>
        <v>171357.65</v>
      </c>
      <c r="E1742" s="46">
        <v>69787.33</v>
      </c>
      <c r="F1742" s="46">
        <v>0</v>
      </c>
      <c r="G1742" s="46">
        <v>0</v>
      </c>
      <c r="H1742" s="46">
        <v>0</v>
      </c>
      <c r="I1742" s="46">
        <v>0</v>
      </c>
      <c r="J1742" s="46">
        <v>0</v>
      </c>
      <c r="K1742" s="46">
        <v>0</v>
      </c>
      <c r="L1742" s="8">
        <v>4</v>
      </c>
      <c r="M1742" s="46">
        <v>8007366.75</v>
      </c>
      <c r="N1742" s="46">
        <v>0</v>
      </c>
      <c r="O1742" s="46">
        <v>0</v>
      </c>
      <c r="P1742" s="46">
        <v>0</v>
      </c>
      <c r="Q1742" s="46">
        <v>0</v>
      </c>
      <c r="R1742" s="46">
        <v>0</v>
      </c>
      <c r="S1742" s="46">
        <v>0</v>
      </c>
      <c r="T1742" s="46">
        <v>0</v>
      </c>
      <c r="U1742" s="46">
        <v>0</v>
      </c>
      <c r="V1742" s="46">
        <v>0</v>
      </c>
      <c r="W1742" s="46">
        <v>0</v>
      </c>
    </row>
    <row r="1743" spans="1:23" s="27" customFormat="1" ht="24.75" hidden="1" customHeight="1">
      <c r="A1743" s="16">
        <v>499</v>
      </c>
      <c r="B1743" s="7" t="s">
        <v>1345</v>
      </c>
      <c r="C1743" s="40">
        <f t="shared" si="203"/>
        <v>8057249.8200000003</v>
      </c>
      <c r="D1743" s="47">
        <v>88422.22</v>
      </c>
      <c r="E1743" s="46">
        <v>68767.039999999994</v>
      </c>
      <c r="F1743" s="46">
        <v>0</v>
      </c>
      <c r="G1743" s="46">
        <v>0</v>
      </c>
      <c r="H1743" s="46">
        <v>0</v>
      </c>
      <c r="I1743" s="46">
        <v>0</v>
      </c>
      <c r="J1743" s="46">
        <v>0</v>
      </c>
      <c r="K1743" s="46">
        <v>0</v>
      </c>
      <c r="L1743" s="8">
        <v>4</v>
      </c>
      <c r="M1743" s="46">
        <v>7900060.5599999996</v>
      </c>
      <c r="N1743" s="46">
        <v>0</v>
      </c>
      <c r="O1743" s="46">
        <v>0</v>
      </c>
      <c r="P1743" s="46">
        <v>0</v>
      </c>
      <c r="Q1743" s="46">
        <v>0</v>
      </c>
      <c r="R1743" s="46">
        <v>0</v>
      </c>
      <c r="S1743" s="46">
        <v>0</v>
      </c>
      <c r="T1743" s="46">
        <v>0</v>
      </c>
      <c r="U1743" s="46">
        <v>0</v>
      </c>
      <c r="V1743" s="46">
        <v>0</v>
      </c>
      <c r="W1743" s="46">
        <v>0</v>
      </c>
    </row>
    <row r="1744" spans="1:23" s="27" customFormat="1" ht="24.75" hidden="1" customHeight="1">
      <c r="A1744" s="16">
        <v>500</v>
      </c>
      <c r="B1744" s="7" t="s">
        <v>394</v>
      </c>
      <c r="C1744" s="40">
        <f t="shared" si="203"/>
        <v>5228609.93</v>
      </c>
      <c r="D1744" s="47">
        <f t="shared" si="202"/>
        <v>109547.93</v>
      </c>
      <c r="E1744" s="46">
        <v>0</v>
      </c>
      <c r="F1744" s="46">
        <v>0</v>
      </c>
      <c r="G1744" s="46">
        <v>0</v>
      </c>
      <c r="H1744" s="46">
        <v>0</v>
      </c>
      <c r="I1744" s="46">
        <v>0</v>
      </c>
      <c r="J1744" s="46">
        <v>0</v>
      </c>
      <c r="K1744" s="46">
        <v>0</v>
      </c>
      <c r="L1744" s="8">
        <v>0</v>
      </c>
      <c r="M1744" s="46">
        <v>0</v>
      </c>
      <c r="N1744" s="46">
        <v>0</v>
      </c>
      <c r="O1744" s="46">
        <v>0</v>
      </c>
      <c r="P1744" s="46">
        <v>0</v>
      </c>
      <c r="Q1744" s="46">
        <v>0</v>
      </c>
      <c r="R1744" s="46">
        <v>2193.5</v>
      </c>
      <c r="S1744" s="46">
        <v>5119062</v>
      </c>
      <c r="T1744" s="46">
        <v>0</v>
      </c>
      <c r="U1744" s="46">
        <v>0</v>
      </c>
      <c r="V1744" s="46">
        <v>0</v>
      </c>
      <c r="W1744" s="46">
        <v>0</v>
      </c>
    </row>
    <row r="1745" spans="1:23" s="27" customFormat="1" ht="24.75" hidden="1" customHeight="1">
      <c r="A1745" s="16">
        <v>501</v>
      </c>
      <c r="B1745" s="7" t="s">
        <v>395</v>
      </c>
      <c r="C1745" s="40">
        <f t="shared" si="203"/>
        <v>6498404.5999999996</v>
      </c>
      <c r="D1745" s="47">
        <f t="shared" si="202"/>
        <v>136152.20000000001</v>
      </c>
      <c r="E1745" s="46">
        <v>0</v>
      </c>
      <c r="F1745" s="46">
        <v>1730985.6</v>
      </c>
      <c r="G1745" s="46">
        <v>2176620</v>
      </c>
      <c r="H1745" s="46">
        <v>0</v>
      </c>
      <c r="I1745" s="46">
        <v>0</v>
      </c>
      <c r="J1745" s="46">
        <v>0</v>
      </c>
      <c r="K1745" s="46">
        <v>0</v>
      </c>
      <c r="L1745" s="8">
        <v>0</v>
      </c>
      <c r="M1745" s="46">
        <v>0</v>
      </c>
      <c r="N1745" s="46">
        <v>0</v>
      </c>
      <c r="O1745" s="46">
        <v>0</v>
      </c>
      <c r="P1745" s="46">
        <v>786.8</v>
      </c>
      <c r="Q1745" s="46">
        <v>2454646.7999999998</v>
      </c>
      <c r="R1745" s="46">
        <v>0</v>
      </c>
      <c r="S1745" s="46">
        <v>0</v>
      </c>
      <c r="T1745" s="46">
        <v>0</v>
      </c>
      <c r="U1745" s="46">
        <v>0</v>
      </c>
      <c r="V1745" s="46">
        <v>0</v>
      </c>
      <c r="W1745" s="46">
        <v>0</v>
      </c>
    </row>
    <row r="1746" spans="1:23" s="27" customFormat="1" ht="24.75" hidden="1" customHeight="1">
      <c r="A1746" s="16">
        <v>502</v>
      </c>
      <c r="B1746" s="7" t="s">
        <v>396</v>
      </c>
      <c r="C1746" s="40">
        <f t="shared" si="203"/>
        <v>2335650.91</v>
      </c>
      <c r="D1746" s="47">
        <f t="shared" si="202"/>
        <v>48935.71</v>
      </c>
      <c r="E1746" s="46">
        <v>0</v>
      </c>
      <c r="F1746" s="46">
        <v>594355.19999999995</v>
      </c>
      <c r="G1746" s="46">
        <v>1692360</v>
      </c>
      <c r="H1746" s="46">
        <v>0</v>
      </c>
      <c r="I1746" s="46">
        <v>0</v>
      </c>
      <c r="J1746" s="46">
        <v>0</v>
      </c>
      <c r="K1746" s="46">
        <v>0</v>
      </c>
      <c r="L1746" s="8">
        <v>0</v>
      </c>
      <c r="M1746" s="46">
        <v>0</v>
      </c>
      <c r="N1746" s="46">
        <v>0</v>
      </c>
      <c r="O1746" s="46">
        <v>0</v>
      </c>
      <c r="P1746" s="46">
        <v>0</v>
      </c>
      <c r="Q1746" s="46">
        <v>0</v>
      </c>
      <c r="R1746" s="46">
        <v>0</v>
      </c>
      <c r="S1746" s="46">
        <v>0</v>
      </c>
      <c r="T1746" s="46">
        <v>0</v>
      </c>
      <c r="U1746" s="46">
        <v>0</v>
      </c>
      <c r="V1746" s="46">
        <v>0</v>
      </c>
      <c r="W1746" s="46">
        <v>0</v>
      </c>
    </row>
    <row r="1747" spans="1:23" s="27" customFormat="1" ht="24.75" hidden="1" customHeight="1">
      <c r="A1747" s="16">
        <v>503</v>
      </c>
      <c r="B1747" s="7" t="s">
        <v>397</v>
      </c>
      <c r="C1747" s="40">
        <f t="shared" si="203"/>
        <v>20449426.52</v>
      </c>
      <c r="D1747" s="47">
        <f t="shared" si="202"/>
        <v>428448.92</v>
      </c>
      <c r="E1747" s="46">
        <v>0</v>
      </c>
      <c r="F1747" s="46">
        <v>2389057.2000000002</v>
      </c>
      <c r="G1747" s="46">
        <v>4428582</v>
      </c>
      <c r="H1747" s="46">
        <v>2836668</v>
      </c>
      <c r="I1747" s="46">
        <v>1032976.8</v>
      </c>
      <c r="J1747" s="46">
        <v>1882278</v>
      </c>
      <c r="K1747" s="46">
        <v>0</v>
      </c>
      <c r="L1747" s="8">
        <v>0</v>
      </c>
      <c r="M1747" s="46">
        <v>0</v>
      </c>
      <c r="N1747" s="46">
        <v>1510</v>
      </c>
      <c r="O1747" s="46">
        <v>7451415.5999999996</v>
      </c>
      <c r="P1747" s="46">
        <v>0</v>
      </c>
      <c r="Q1747" s="46">
        <v>0</v>
      </c>
      <c r="R1747" s="46">
        <v>0</v>
      </c>
      <c r="S1747" s="46">
        <v>0</v>
      </c>
      <c r="T1747" s="46">
        <v>0</v>
      </c>
      <c r="U1747" s="46">
        <v>0</v>
      </c>
      <c r="V1747" s="46">
        <v>0</v>
      </c>
      <c r="W1747" s="46">
        <v>0</v>
      </c>
    </row>
    <row r="1748" spans="1:23" s="27" customFormat="1" ht="24.75" hidden="1" customHeight="1">
      <c r="A1748" s="16">
        <v>504</v>
      </c>
      <c r="B1748" s="7" t="s">
        <v>460</v>
      </c>
      <c r="C1748" s="40">
        <f t="shared" si="203"/>
        <v>33988967.07</v>
      </c>
      <c r="D1748" s="47">
        <f t="shared" si="202"/>
        <v>703688.94</v>
      </c>
      <c r="E1748" s="46">
        <v>402617.25</v>
      </c>
      <c r="F1748" s="46">
        <v>0</v>
      </c>
      <c r="G1748" s="46">
        <v>5556208.6399999997</v>
      </c>
      <c r="H1748" s="46">
        <v>0</v>
      </c>
      <c r="I1748" s="46">
        <v>0</v>
      </c>
      <c r="J1748" s="46">
        <v>0</v>
      </c>
      <c r="K1748" s="46">
        <v>0</v>
      </c>
      <c r="L1748" s="8">
        <v>0</v>
      </c>
      <c r="M1748" s="46">
        <v>0</v>
      </c>
      <c r="N1748" s="46">
        <v>1992.3</v>
      </c>
      <c r="O1748" s="46">
        <v>10782153.41</v>
      </c>
      <c r="P1748" s="46">
        <v>0</v>
      </c>
      <c r="Q1748" s="46">
        <v>0</v>
      </c>
      <c r="R1748" s="46">
        <v>5976.3</v>
      </c>
      <c r="S1748" s="46">
        <v>16544298.83</v>
      </c>
      <c r="T1748" s="46">
        <v>0</v>
      </c>
      <c r="U1748" s="46">
        <v>0</v>
      </c>
      <c r="V1748" s="46">
        <v>0</v>
      </c>
      <c r="W1748" s="46">
        <v>0</v>
      </c>
    </row>
    <row r="1749" spans="1:23" s="27" customFormat="1" ht="24.75" hidden="1" customHeight="1">
      <c r="A1749" s="16">
        <v>505</v>
      </c>
      <c r="B1749" s="7" t="s">
        <v>1410</v>
      </c>
      <c r="C1749" s="40">
        <f t="shared" si="203"/>
        <v>8126608.9400000004</v>
      </c>
      <c r="D1749" s="47">
        <f t="shared" si="202"/>
        <v>170265.74</v>
      </c>
      <c r="E1749" s="46">
        <v>0</v>
      </c>
      <c r="F1749" s="46">
        <v>0</v>
      </c>
      <c r="G1749" s="46">
        <v>0</v>
      </c>
      <c r="H1749" s="46">
        <v>0</v>
      </c>
      <c r="I1749" s="46">
        <v>0</v>
      </c>
      <c r="J1749" s="46">
        <v>0</v>
      </c>
      <c r="K1749" s="46">
        <v>0</v>
      </c>
      <c r="L1749" s="8">
        <v>0</v>
      </c>
      <c r="M1749" s="46">
        <v>0</v>
      </c>
      <c r="N1749" s="46">
        <v>1505.8</v>
      </c>
      <c r="O1749" s="46">
        <v>7956343.2000000002</v>
      </c>
      <c r="P1749" s="46">
        <v>0</v>
      </c>
      <c r="Q1749" s="46">
        <v>0</v>
      </c>
      <c r="R1749" s="46">
        <v>0</v>
      </c>
      <c r="S1749" s="46">
        <v>0</v>
      </c>
      <c r="T1749" s="46">
        <v>0</v>
      </c>
      <c r="U1749" s="46">
        <v>0</v>
      </c>
      <c r="V1749" s="46">
        <v>0</v>
      </c>
      <c r="W1749" s="46">
        <v>0</v>
      </c>
    </row>
    <row r="1750" spans="1:23" s="27" customFormat="1" ht="24.75" hidden="1" customHeight="1">
      <c r="A1750" s="16">
        <v>506</v>
      </c>
      <c r="B1750" s="7" t="s">
        <v>398</v>
      </c>
      <c r="C1750" s="40">
        <f t="shared" si="203"/>
        <v>8947125.6799999997</v>
      </c>
      <c r="D1750" s="47">
        <f t="shared" si="202"/>
        <v>187456.91</v>
      </c>
      <c r="E1750" s="46">
        <v>0</v>
      </c>
      <c r="F1750" s="46">
        <v>1164696.8500000001</v>
      </c>
      <c r="G1750" s="46">
        <v>3740793.64</v>
      </c>
      <c r="H1750" s="46">
        <v>2092627.09</v>
      </c>
      <c r="I1750" s="46">
        <v>657054.62</v>
      </c>
      <c r="J1750" s="46">
        <v>1104496.57</v>
      </c>
      <c r="K1750" s="46">
        <v>0</v>
      </c>
      <c r="L1750" s="8">
        <v>0</v>
      </c>
      <c r="M1750" s="46">
        <v>0</v>
      </c>
      <c r="N1750" s="46">
        <v>0</v>
      </c>
      <c r="O1750" s="46">
        <v>0</v>
      </c>
      <c r="P1750" s="46">
        <v>0</v>
      </c>
      <c r="Q1750" s="46">
        <v>0</v>
      </c>
      <c r="R1750" s="46">
        <v>0</v>
      </c>
      <c r="S1750" s="46">
        <v>0</v>
      </c>
      <c r="T1750" s="46">
        <v>0</v>
      </c>
      <c r="U1750" s="46">
        <v>0</v>
      </c>
      <c r="V1750" s="46">
        <v>0</v>
      </c>
      <c r="W1750" s="46">
        <v>0</v>
      </c>
    </row>
    <row r="1751" spans="1:23" s="27" customFormat="1" ht="24.75" hidden="1" customHeight="1">
      <c r="A1751" s="16">
        <v>507</v>
      </c>
      <c r="B1751" s="7" t="s">
        <v>1272</v>
      </c>
      <c r="C1751" s="40">
        <f t="shared" si="203"/>
        <v>6082765.3099999996</v>
      </c>
      <c r="D1751" s="47">
        <v>66707.83</v>
      </c>
      <c r="E1751" s="46">
        <v>56528.22</v>
      </c>
      <c r="F1751" s="46">
        <v>0</v>
      </c>
      <c r="G1751" s="46">
        <v>0</v>
      </c>
      <c r="H1751" s="46">
        <v>0</v>
      </c>
      <c r="I1751" s="46">
        <v>0</v>
      </c>
      <c r="J1751" s="46">
        <v>0</v>
      </c>
      <c r="K1751" s="46">
        <v>0</v>
      </c>
      <c r="L1751" s="8">
        <v>3</v>
      </c>
      <c r="M1751" s="46">
        <v>5959529.2599999998</v>
      </c>
      <c r="N1751" s="46">
        <v>0</v>
      </c>
      <c r="O1751" s="46">
        <v>0</v>
      </c>
      <c r="P1751" s="46">
        <v>0</v>
      </c>
      <c r="Q1751" s="46">
        <v>0</v>
      </c>
      <c r="R1751" s="46">
        <v>0</v>
      </c>
      <c r="S1751" s="46">
        <v>0</v>
      </c>
      <c r="T1751" s="46">
        <v>0</v>
      </c>
      <c r="U1751" s="46">
        <v>0</v>
      </c>
      <c r="V1751" s="46">
        <v>0</v>
      </c>
      <c r="W1751" s="46">
        <v>0</v>
      </c>
    </row>
    <row r="1752" spans="1:23" s="27" customFormat="1" ht="24.75" hidden="1" customHeight="1">
      <c r="A1752" s="16">
        <v>508</v>
      </c>
      <c r="B1752" s="7" t="s">
        <v>1340</v>
      </c>
      <c r="C1752" s="40">
        <f t="shared" si="203"/>
        <v>6093733.1799999997</v>
      </c>
      <c r="D1752" s="47">
        <v>66840.98</v>
      </c>
      <c r="E1752" s="46">
        <v>55621.51</v>
      </c>
      <c r="F1752" s="46">
        <v>0</v>
      </c>
      <c r="G1752" s="46">
        <v>0</v>
      </c>
      <c r="H1752" s="46">
        <v>0</v>
      </c>
      <c r="I1752" s="46">
        <v>0</v>
      </c>
      <c r="J1752" s="46">
        <v>0</v>
      </c>
      <c r="K1752" s="46">
        <v>0</v>
      </c>
      <c r="L1752" s="8">
        <v>3</v>
      </c>
      <c r="M1752" s="46">
        <v>5971270.6900000004</v>
      </c>
      <c r="N1752" s="46">
        <v>0</v>
      </c>
      <c r="O1752" s="46">
        <v>0</v>
      </c>
      <c r="P1752" s="46">
        <v>0</v>
      </c>
      <c r="Q1752" s="46">
        <v>0</v>
      </c>
      <c r="R1752" s="46">
        <v>0</v>
      </c>
      <c r="S1752" s="46">
        <v>0</v>
      </c>
      <c r="T1752" s="46">
        <v>0</v>
      </c>
      <c r="U1752" s="46">
        <v>0</v>
      </c>
      <c r="V1752" s="46">
        <v>0</v>
      </c>
      <c r="W1752" s="46">
        <v>0</v>
      </c>
    </row>
    <row r="1753" spans="1:23" s="27" customFormat="1" ht="24.75" hidden="1" customHeight="1">
      <c r="A1753" s="16">
        <v>509</v>
      </c>
      <c r="B1753" s="7" t="s">
        <v>1282</v>
      </c>
      <c r="C1753" s="40">
        <f t="shared" si="203"/>
        <v>6312109.0599999996</v>
      </c>
      <c r="D1753" s="47">
        <f t="shared" si="202"/>
        <v>132249.01</v>
      </c>
      <c r="E1753" s="46">
        <v>0</v>
      </c>
      <c r="F1753" s="46">
        <v>0</v>
      </c>
      <c r="G1753" s="46">
        <v>0</v>
      </c>
      <c r="H1753" s="46">
        <v>0</v>
      </c>
      <c r="I1753" s="46">
        <v>0</v>
      </c>
      <c r="J1753" s="46">
        <v>0</v>
      </c>
      <c r="K1753" s="46">
        <v>0</v>
      </c>
      <c r="L1753" s="8">
        <v>3</v>
      </c>
      <c r="M1753" s="46">
        <v>6179860.0499999998</v>
      </c>
      <c r="N1753" s="46">
        <v>0</v>
      </c>
      <c r="O1753" s="46">
        <v>0</v>
      </c>
      <c r="P1753" s="46">
        <v>0</v>
      </c>
      <c r="Q1753" s="46">
        <v>0</v>
      </c>
      <c r="R1753" s="46">
        <v>0</v>
      </c>
      <c r="S1753" s="46">
        <v>0</v>
      </c>
      <c r="T1753" s="46">
        <v>0</v>
      </c>
      <c r="U1753" s="46">
        <v>0</v>
      </c>
      <c r="V1753" s="46">
        <v>0</v>
      </c>
      <c r="W1753" s="46">
        <v>0</v>
      </c>
    </row>
    <row r="1754" spans="1:23" s="27" customFormat="1" ht="24.75" hidden="1" customHeight="1">
      <c r="A1754" s="16">
        <v>510</v>
      </c>
      <c r="B1754" s="7" t="s">
        <v>461</v>
      </c>
      <c r="C1754" s="40">
        <f t="shared" si="203"/>
        <v>10791607.51</v>
      </c>
      <c r="D1754" s="47">
        <f t="shared" si="202"/>
        <v>219577.69</v>
      </c>
      <c r="E1754" s="46">
        <v>311390.31</v>
      </c>
      <c r="F1754" s="46">
        <v>0</v>
      </c>
      <c r="G1754" s="46">
        <v>0</v>
      </c>
      <c r="H1754" s="46">
        <v>0</v>
      </c>
      <c r="I1754" s="46">
        <v>0</v>
      </c>
      <c r="J1754" s="46">
        <v>0</v>
      </c>
      <c r="K1754" s="46">
        <v>0</v>
      </c>
      <c r="L1754" s="8">
        <v>0</v>
      </c>
      <c r="M1754" s="46">
        <v>0</v>
      </c>
      <c r="N1754" s="46">
        <v>1555</v>
      </c>
      <c r="O1754" s="46">
        <v>6425865.7599999998</v>
      </c>
      <c r="P1754" s="46">
        <v>0</v>
      </c>
      <c r="Q1754" s="46">
        <v>0</v>
      </c>
      <c r="R1754" s="46">
        <v>2512</v>
      </c>
      <c r="S1754" s="46">
        <v>3834773.75</v>
      </c>
      <c r="T1754" s="46">
        <v>0</v>
      </c>
      <c r="U1754" s="46">
        <v>0</v>
      </c>
      <c r="V1754" s="46">
        <v>0</v>
      </c>
      <c r="W1754" s="46">
        <v>0</v>
      </c>
    </row>
    <row r="1755" spans="1:23" s="27" customFormat="1" ht="24.75" hidden="1" customHeight="1">
      <c r="A1755" s="16">
        <v>511</v>
      </c>
      <c r="B1755" s="7" t="s">
        <v>462</v>
      </c>
      <c r="C1755" s="40">
        <f t="shared" si="203"/>
        <v>5667350.3499999996</v>
      </c>
      <c r="D1755" s="47">
        <f t="shared" si="202"/>
        <v>114576.06</v>
      </c>
      <c r="E1755" s="46">
        <v>198752.89</v>
      </c>
      <c r="F1755" s="46">
        <v>0</v>
      </c>
      <c r="G1755" s="46">
        <v>0</v>
      </c>
      <c r="H1755" s="46">
        <v>0</v>
      </c>
      <c r="I1755" s="46">
        <v>0</v>
      </c>
      <c r="J1755" s="46">
        <v>0</v>
      </c>
      <c r="K1755" s="46">
        <v>0</v>
      </c>
      <c r="L1755" s="8">
        <v>0</v>
      </c>
      <c r="M1755" s="46">
        <v>0</v>
      </c>
      <c r="N1755" s="46">
        <v>0</v>
      </c>
      <c r="O1755" s="46">
        <v>0</v>
      </c>
      <c r="P1755" s="46">
        <v>0</v>
      </c>
      <c r="Q1755" s="46">
        <v>0</v>
      </c>
      <c r="R1755" s="46">
        <v>2512</v>
      </c>
      <c r="S1755" s="46">
        <v>5354021.4000000004</v>
      </c>
      <c r="T1755" s="46">
        <v>0</v>
      </c>
      <c r="U1755" s="46">
        <v>0</v>
      </c>
      <c r="V1755" s="46">
        <v>0</v>
      </c>
      <c r="W1755" s="46">
        <v>0</v>
      </c>
    </row>
    <row r="1756" spans="1:23" s="27" customFormat="1" ht="24.75" hidden="1" customHeight="1">
      <c r="A1756" s="16">
        <v>512</v>
      </c>
      <c r="B1756" s="7" t="s">
        <v>1341</v>
      </c>
      <c r="C1756" s="40">
        <f t="shared" si="203"/>
        <v>3730698.6</v>
      </c>
      <c r="D1756" s="47">
        <f t="shared" si="202"/>
        <v>77061.59</v>
      </c>
      <c r="E1756" s="46">
        <v>52628</v>
      </c>
      <c r="F1756" s="46">
        <v>0</v>
      </c>
      <c r="G1756" s="46">
        <v>0</v>
      </c>
      <c r="H1756" s="46">
        <v>0</v>
      </c>
      <c r="I1756" s="46">
        <v>0</v>
      </c>
      <c r="J1756" s="46">
        <v>0</v>
      </c>
      <c r="K1756" s="46">
        <v>0</v>
      </c>
      <c r="L1756" s="8">
        <v>2</v>
      </c>
      <c r="M1756" s="46">
        <v>3601009.01</v>
      </c>
      <c r="N1756" s="46">
        <v>0</v>
      </c>
      <c r="O1756" s="46">
        <v>0</v>
      </c>
      <c r="P1756" s="46">
        <v>0</v>
      </c>
      <c r="Q1756" s="46">
        <v>0</v>
      </c>
      <c r="R1756" s="46">
        <v>0</v>
      </c>
      <c r="S1756" s="46">
        <v>0</v>
      </c>
      <c r="T1756" s="46">
        <v>0</v>
      </c>
      <c r="U1756" s="46">
        <v>0</v>
      </c>
      <c r="V1756" s="46">
        <v>0</v>
      </c>
      <c r="W1756" s="46">
        <v>0</v>
      </c>
    </row>
    <row r="1757" spans="1:23" s="27" customFormat="1" ht="24.75" hidden="1" customHeight="1">
      <c r="A1757" s="16">
        <v>513</v>
      </c>
      <c r="B1757" s="7" t="s">
        <v>1305</v>
      </c>
      <c r="C1757" s="40">
        <f t="shared" si="203"/>
        <v>4048445.38</v>
      </c>
      <c r="D1757" s="47">
        <f t="shared" si="202"/>
        <v>84821.55</v>
      </c>
      <c r="E1757" s="46">
        <v>0</v>
      </c>
      <c r="F1757" s="46">
        <v>0</v>
      </c>
      <c r="G1757" s="46">
        <v>0</v>
      </c>
      <c r="H1757" s="46">
        <v>0</v>
      </c>
      <c r="I1757" s="46">
        <v>0</v>
      </c>
      <c r="J1757" s="46">
        <v>0</v>
      </c>
      <c r="K1757" s="46">
        <v>0</v>
      </c>
      <c r="L1757" s="8">
        <v>2</v>
      </c>
      <c r="M1757" s="46">
        <v>3963623.83</v>
      </c>
      <c r="N1757" s="46">
        <v>0</v>
      </c>
      <c r="O1757" s="46">
        <v>0</v>
      </c>
      <c r="P1757" s="46">
        <v>0</v>
      </c>
      <c r="Q1757" s="46">
        <v>0</v>
      </c>
      <c r="R1757" s="46">
        <v>0</v>
      </c>
      <c r="S1757" s="46">
        <v>0</v>
      </c>
      <c r="T1757" s="46">
        <v>0</v>
      </c>
      <c r="U1757" s="46">
        <v>0</v>
      </c>
      <c r="V1757" s="46">
        <v>0</v>
      </c>
      <c r="W1757" s="46">
        <v>0</v>
      </c>
    </row>
    <row r="1758" spans="1:23" s="27" customFormat="1" ht="24.75" hidden="1" customHeight="1">
      <c r="A1758" s="16">
        <v>514</v>
      </c>
      <c r="B1758" s="7" t="s">
        <v>1460</v>
      </c>
      <c r="C1758" s="40">
        <f t="shared" si="203"/>
        <v>4050800.23</v>
      </c>
      <c r="D1758" s="47">
        <f t="shared" si="202"/>
        <v>84870.89</v>
      </c>
      <c r="E1758" s="46">
        <v>0</v>
      </c>
      <c r="F1758" s="46">
        <v>0</v>
      </c>
      <c r="G1758" s="46">
        <v>0</v>
      </c>
      <c r="H1758" s="46">
        <v>0</v>
      </c>
      <c r="I1758" s="46">
        <v>0</v>
      </c>
      <c r="J1758" s="46">
        <v>0</v>
      </c>
      <c r="K1758" s="46">
        <v>0</v>
      </c>
      <c r="L1758" s="8">
        <v>2</v>
      </c>
      <c r="M1758" s="46">
        <v>3965929.34</v>
      </c>
      <c r="N1758" s="46">
        <v>0</v>
      </c>
      <c r="O1758" s="46">
        <v>0</v>
      </c>
      <c r="P1758" s="46">
        <v>0</v>
      </c>
      <c r="Q1758" s="46">
        <v>0</v>
      </c>
      <c r="R1758" s="46">
        <v>0</v>
      </c>
      <c r="S1758" s="46">
        <v>0</v>
      </c>
      <c r="T1758" s="46">
        <v>0</v>
      </c>
      <c r="U1758" s="46">
        <v>0</v>
      </c>
      <c r="V1758" s="46">
        <v>0</v>
      </c>
      <c r="W1758" s="46">
        <v>0</v>
      </c>
    </row>
    <row r="1759" spans="1:23" s="27" customFormat="1" ht="24.75" hidden="1" customHeight="1">
      <c r="A1759" s="16">
        <v>515</v>
      </c>
      <c r="B1759" s="7" t="s">
        <v>1334</v>
      </c>
      <c r="C1759" s="40">
        <f t="shared" si="203"/>
        <v>3620514.63</v>
      </c>
      <c r="D1759" s="47">
        <f t="shared" si="202"/>
        <v>74815.48</v>
      </c>
      <c r="E1759" s="46">
        <v>49648.5</v>
      </c>
      <c r="F1759" s="46">
        <v>0</v>
      </c>
      <c r="G1759" s="46">
        <v>0</v>
      </c>
      <c r="H1759" s="46">
        <v>0</v>
      </c>
      <c r="I1759" s="46">
        <v>0</v>
      </c>
      <c r="J1759" s="46">
        <v>0</v>
      </c>
      <c r="K1759" s="46">
        <v>0</v>
      </c>
      <c r="L1759" s="8">
        <v>2</v>
      </c>
      <c r="M1759" s="46">
        <v>3496050.65</v>
      </c>
      <c r="N1759" s="46">
        <v>0</v>
      </c>
      <c r="O1759" s="46">
        <v>0</v>
      </c>
      <c r="P1759" s="46">
        <v>0</v>
      </c>
      <c r="Q1759" s="46">
        <v>0</v>
      </c>
      <c r="R1759" s="46">
        <v>0</v>
      </c>
      <c r="S1759" s="46">
        <v>0</v>
      </c>
      <c r="T1759" s="46">
        <v>0</v>
      </c>
      <c r="U1759" s="46">
        <v>0</v>
      </c>
      <c r="V1759" s="46">
        <v>0</v>
      </c>
      <c r="W1759" s="46">
        <v>0</v>
      </c>
    </row>
    <row r="1760" spans="1:23" s="27" customFormat="1" ht="24.75" hidden="1" customHeight="1">
      <c r="A1760" s="16">
        <v>516</v>
      </c>
      <c r="B1760" s="7" t="s">
        <v>1328</v>
      </c>
      <c r="C1760" s="40">
        <f t="shared" si="203"/>
        <v>3742865.48</v>
      </c>
      <c r="D1760" s="47">
        <f t="shared" si="202"/>
        <v>77317.7</v>
      </c>
      <c r="E1760" s="46">
        <v>52571.360000000001</v>
      </c>
      <c r="F1760" s="46">
        <v>0</v>
      </c>
      <c r="G1760" s="46">
        <v>0</v>
      </c>
      <c r="H1760" s="46">
        <v>0</v>
      </c>
      <c r="I1760" s="46">
        <v>0</v>
      </c>
      <c r="J1760" s="46">
        <v>0</v>
      </c>
      <c r="K1760" s="46">
        <v>0</v>
      </c>
      <c r="L1760" s="8">
        <v>2</v>
      </c>
      <c r="M1760" s="46">
        <v>3612976.42</v>
      </c>
      <c r="N1760" s="46">
        <v>0</v>
      </c>
      <c r="O1760" s="46">
        <v>0</v>
      </c>
      <c r="P1760" s="46">
        <v>0</v>
      </c>
      <c r="Q1760" s="46">
        <v>0</v>
      </c>
      <c r="R1760" s="46">
        <v>0</v>
      </c>
      <c r="S1760" s="46">
        <v>0</v>
      </c>
      <c r="T1760" s="46">
        <v>0</v>
      </c>
      <c r="U1760" s="46">
        <v>0</v>
      </c>
      <c r="V1760" s="46">
        <v>0</v>
      </c>
      <c r="W1760" s="46">
        <v>0</v>
      </c>
    </row>
    <row r="1761" spans="1:23" s="27" customFormat="1" ht="24.75" hidden="1" customHeight="1">
      <c r="A1761" s="16">
        <v>517</v>
      </c>
      <c r="B1761" s="7" t="s">
        <v>1329</v>
      </c>
      <c r="C1761" s="40">
        <f t="shared" si="203"/>
        <v>3733401.5</v>
      </c>
      <c r="D1761" s="47">
        <f t="shared" si="202"/>
        <v>77118.320000000007</v>
      </c>
      <c r="E1761" s="46">
        <v>52623.28</v>
      </c>
      <c r="F1761" s="46">
        <v>0</v>
      </c>
      <c r="G1761" s="46">
        <v>0</v>
      </c>
      <c r="H1761" s="46">
        <v>0</v>
      </c>
      <c r="I1761" s="46">
        <v>0</v>
      </c>
      <c r="J1761" s="46">
        <v>0</v>
      </c>
      <c r="K1761" s="46">
        <v>0</v>
      </c>
      <c r="L1761" s="8">
        <v>2</v>
      </c>
      <c r="M1761" s="46">
        <v>3603659.9</v>
      </c>
      <c r="N1761" s="46">
        <v>0</v>
      </c>
      <c r="O1761" s="46">
        <v>0</v>
      </c>
      <c r="P1761" s="46">
        <v>0</v>
      </c>
      <c r="Q1761" s="46">
        <v>0</v>
      </c>
      <c r="R1761" s="46">
        <v>0</v>
      </c>
      <c r="S1761" s="46">
        <v>0</v>
      </c>
      <c r="T1761" s="46">
        <v>0</v>
      </c>
      <c r="U1761" s="46">
        <v>0</v>
      </c>
      <c r="V1761" s="46">
        <v>0</v>
      </c>
      <c r="W1761" s="46">
        <v>0</v>
      </c>
    </row>
    <row r="1762" spans="1:23" s="27" customFormat="1" ht="24.75" hidden="1" customHeight="1">
      <c r="A1762" s="16">
        <v>518</v>
      </c>
      <c r="B1762" s="7" t="s">
        <v>1330</v>
      </c>
      <c r="C1762" s="40">
        <f t="shared" si="203"/>
        <v>3734259.64</v>
      </c>
      <c r="D1762" s="47">
        <f t="shared" ref="D1762:D1793" si="204">ROUND((F1762+G1762+H1762+I1762+J1762+K1762+M1762+O1762+Q1762+S1762+U1762+W1762)*0.0214,2)</f>
        <v>77136.89</v>
      </c>
      <c r="E1762" s="46">
        <v>52594.96</v>
      </c>
      <c r="F1762" s="46">
        <v>0</v>
      </c>
      <c r="G1762" s="46">
        <v>0</v>
      </c>
      <c r="H1762" s="46">
        <v>0</v>
      </c>
      <c r="I1762" s="46">
        <v>0</v>
      </c>
      <c r="J1762" s="46">
        <v>0</v>
      </c>
      <c r="K1762" s="46">
        <v>0</v>
      </c>
      <c r="L1762" s="8">
        <v>2</v>
      </c>
      <c r="M1762" s="46">
        <v>3604527.79</v>
      </c>
      <c r="N1762" s="46">
        <v>0</v>
      </c>
      <c r="O1762" s="46">
        <v>0</v>
      </c>
      <c r="P1762" s="46">
        <v>0</v>
      </c>
      <c r="Q1762" s="46">
        <v>0</v>
      </c>
      <c r="R1762" s="46">
        <v>0</v>
      </c>
      <c r="S1762" s="46">
        <v>0</v>
      </c>
      <c r="T1762" s="46">
        <v>0</v>
      </c>
      <c r="U1762" s="46">
        <v>0</v>
      </c>
      <c r="V1762" s="46">
        <v>0</v>
      </c>
      <c r="W1762" s="46">
        <v>0</v>
      </c>
    </row>
    <row r="1763" spans="1:23" s="27" customFormat="1" ht="24.75" hidden="1" customHeight="1">
      <c r="A1763" s="16">
        <v>519</v>
      </c>
      <c r="B1763" s="7" t="s">
        <v>1288</v>
      </c>
      <c r="C1763" s="40">
        <f t="shared" si="203"/>
        <v>4051342.96</v>
      </c>
      <c r="D1763" s="47">
        <f t="shared" si="204"/>
        <v>84882.26</v>
      </c>
      <c r="E1763" s="46">
        <v>0</v>
      </c>
      <c r="F1763" s="46">
        <v>0</v>
      </c>
      <c r="G1763" s="46">
        <v>0</v>
      </c>
      <c r="H1763" s="46">
        <v>0</v>
      </c>
      <c r="I1763" s="46">
        <v>0</v>
      </c>
      <c r="J1763" s="46">
        <v>0</v>
      </c>
      <c r="K1763" s="46">
        <v>0</v>
      </c>
      <c r="L1763" s="8">
        <v>2</v>
      </c>
      <c r="M1763" s="46">
        <v>3966460.7</v>
      </c>
      <c r="N1763" s="46">
        <v>0</v>
      </c>
      <c r="O1763" s="46">
        <v>0</v>
      </c>
      <c r="P1763" s="46">
        <v>0</v>
      </c>
      <c r="Q1763" s="46">
        <v>0</v>
      </c>
      <c r="R1763" s="46">
        <v>0</v>
      </c>
      <c r="S1763" s="46">
        <v>0</v>
      </c>
      <c r="T1763" s="46">
        <v>0</v>
      </c>
      <c r="U1763" s="46">
        <v>0</v>
      </c>
      <c r="V1763" s="46">
        <v>0</v>
      </c>
      <c r="W1763" s="46">
        <v>0</v>
      </c>
    </row>
    <row r="1764" spans="1:23" s="27" customFormat="1" ht="24.75" hidden="1" customHeight="1">
      <c r="A1764" s="16">
        <v>520</v>
      </c>
      <c r="B1764" s="7" t="s">
        <v>1325</v>
      </c>
      <c r="C1764" s="40">
        <f t="shared" si="203"/>
        <v>3610025.62</v>
      </c>
      <c r="D1764" s="47">
        <f t="shared" si="204"/>
        <v>74590.36</v>
      </c>
      <c r="E1764" s="46">
        <v>49904.56</v>
      </c>
      <c r="F1764" s="46">
        <v>0</v>
      </c>
      <c r="G1764" s="46">
        <v>0</v>
      </c>
      <c r="H1764" s="46">
        <v>0</v>
      </c>
      <c r="I1764" s="46">
        <v>0</v>
      </c>
      <c r="J1764" s="46">
        <v>0</v>
      </c>
      <c r="K1764" s="46">
        <v>0</v>
      </c>
      <c r="L1764" s="8">
        <v>2</v>
      </c>
      <c r="M1764" s="46">
        <v>3485530.7</v>
      </c>
      <c r="N1764" s="46">
        <v>0</v>
      </c>
      <c r="O1764" s="46">
        <v>0</v>
      </c>
      <c r="P1764" s="46">
        <v>0</v>
      </c>
      <c r="Q1764" s="46">
        <v>0</v>
      </c>
      <c r="R1764" s="46">
        <v>0</v>
      </c>
      <c r="S1764" s="46">
        <v>0</v>
      </c>
      <c r="T1764" s="46">
        <v>0</v>
      </c>
      <c r="U1764" s="46">
        <v>0</v>
      </c>
      <c r="V1764" s="46">
        <v>0</v>
      </c>
      <c r="W1764" s="46">
        <v>0</v>
      </c>
    </row>
    <row r="1765" spans="1:23" s="27" customFormat="1" ht="24.75" hidden="1" customHeight="1">
      <c r="A1765" s="16">
        <v>521</v>
      </c>
      <c r="B1765" s="7" t="s">
        <v>1266</v>
      </c>
      <c r="C1765" s="40">
        <f t="shared" si="203"/>
        <v>3736438.54</v>
      </c>
      <c r="D1765" s="47">
        <f t="shared" si="204"/>
        <v>77187.240000000005</v>
      </c>
      <c r="E1765" s="46">
        <v>52370.76</v>
      </c>
      <c r="F1765" s="46">
        <v>0</v>
      </c>
      <c r="G1765" s="46">
        <v>0</v>
      </c>
      <c r="H1765" s="46">
        <v>0</v>
      </c>
      <c r="I1765" s="46">
        <v>0</v>
      </c>
      <c r="J1765" s="46">
        <v>0</v>
      </c>
      <c r="K1765" s="46">
        <v>0</v>
      </c>
      <c r="L1765" s="8">
        <v>2</v>
      </c>
      <c r="M1765" s="46">
        <v>3606880.54</v>
      </c>
      <c r="N1765" s="46">
        <v>0</v>
      </c>
      <c r="O1765" s="46">
        <v>0</v>
      </c>
      <c r="P1765" s="46">
        <v>0</v>
      </c>
      <c r="Q1765" s="46">
        <v>0</v>
      </c>
      <c r="R1765" s="46">
        <v>0</v>
      </c>
      <c r="S1765" s="46">
        <v>0</v>
      </c>
      <c r="T1765" s="46">
        <v>0</v>
      </c>
      <c r="U1765" s="46">
        <v>0</v>
      </c>
      <c r="V1765" s="46">
        <v>0</v>
      </c>
      <c r="W1765" s="46">
        <v>0</v>
      </c>
    </row>
    <row r="1766" spans="1:23" s="27" customFormat="1" ht="24.75" hidden="1" customHeight="1">
      <c r="A1766" s="16">
        <v>522</v>
      </c>
      <c r="B1766" s="7" t="s">
        <v>1267</v>
      </c>
      <c r="C1766" s="40">
        <f t="shared" si="203"/>
        <v>3728426.58</v>
      </c>
      <c r="D1766" s="47">
        <f t="shared" si="204"/>
        <v>77046.03</v>
      </c>
      <c r="E1766" s="46">
        <v>51098.720000000001</v>
      </c>
      <c r="F1766" s="46">
        <v>0</v>
      </c>
      <c r="G1766" s="46">
        <v>0</v>
      </c>
      <c r="H1766" s="46">
        <v>0</v>
      </c>
      <c r="I1766" s="46">
        <v>0</v>
      </c>
      <c r="J1766" s="46">
        <v>0</v>
      </c>
      <c r="K1766" s="46">
        <v>0</v>
      </c>
      <c r="L1766" s="8">
        <v>2</v>
      </c>
      <c r="M1766" s="46">
        <v>3600281.83</v>
      </c>
      <c r="N1766" s="46">
        <v>0</v>
      </c>
      <c r="O1766" s="46">
        <v>0</v>
      </c>
      <c r="P1766" s="46">
        <v>0</v>
      </c>
      <c r="Q1766" s="46">
        <v>0</v>
      </c>
      <c r="R1766" s="46">
        <v>0</v>
      </c>
      <c r="S1766" s="46">
        <v>0</v>
      </c>
      <c r="T1766" s="46">
        <v>0</v>
      </c>
      <c r="U1766" s="46">
        <v>0</v>
      </c>
      <c r="V1766" s="46">
        <v>0</v>
      </c>
      <c r="W1766" s="46">
        <v>0</v>
      </c>
    </row>
    <row r="1767" spans="1:23" s="27" customFormat="1" ht="24.75" hidden="1" customHeight="1">
      <c r="A1767" s="16">
        <v>523</v>
      </c>
      <c r="B1767" s="7" t="s">
        <v>1268</v>
      </c>
      <c r="C1767" s="40">
        <f t="shared" si="203"/>
        <v>3736324.43</v>
      </c>
      <c r="D1767" s="47">
        <f t="shared" si="204"/>
        <v>77194.45</v>
      </c>
      <c r="E1767" s="46">
        <v>51912.92</v>
      </c>
      <c r="F1767" s="46">
        <v>0</v>
      </c>
      <c r="G1767" s="46">
        <v>0</v>
      </c>
      <c r="H1767" s="46">
        <v>0</v>
      </c>
      <c r="I1767" s="46">
        <v>0</v>
      </c>
      <c r="J1767" s="46">
        <v>0</v>
      </c>
      <c r="K1767" s="46">
        <v>0</v>
      </c>
      <c r="L1767" s="8">
        <v>2</v>
      </c>
      <c r="M1767" s="46">
        <v>3607217.06</v>
      </c>
      <c r="N1767" s="46">
        <v>0</v>
      </c>
      <c r="O1767" s="46">
        <v>0</v>
      </c>
      <c r="P1767" s="46">
        <v>0</v>
      </c>
      <c r="Q1767" s="46">
        <v>0</v>
      </c>
      <c r="R1767" s="46">
        <v>0</v>
      </c>
      <c r="S1767" s="46">
        <v>0</v>
      </c>
      <c r="T1767" s="46">
        <v>0</v>
      </c>
      <c r="U1767" s="46">
        <v>0</v>
      </c>
      <c r="V1767" s="46">
        <v>0</v>
      </c>
      <c r="W1767" s="46">
        <v>0</v>
      </c>
    </row>
    <row r="1768" spans="1:23" s="27" customFormat="1" ht="24.75" hidden="1" customHeight="1">
      <c r="A1768" s="16">
        <v>524</v>
      </c>
      <c r="B1768" s="7" t="s">
        <v>1335</v>
      </c>
      <c r="C1768" s="40">
        <f t="shared" si="203"/>
        <v>14450930.68</v>
      </c>
      <c r="D1768" s="47">
        <f t="shared" si="204"/>
        <v>300965.01</v>
      </c>
      <c r="E1768" s="46">
        <v>86180.12</v>
      </c>
      <c r="F1768" s="46">
        <v>0</v>
      </c>
      <c r="G1768" s="46">
        <v>0</v>
      </c>
      <c r="H1768" s="46">
        <v>0</v>
      </c>
      <c r="I1768" s="46">
        <v>0</v>
      </c>
      <c r="J1768" s="46">
        <v>0</v>
      </c>
      <c r="K1768" s="46">
        <v>0</v>
      </c>
      <c r="L1768" s="8">
        <v>8</v>
      </c>
      <c r="M1768" s="46">
        <v>14063785.550000001</v>
      </c>
      <c r="N1768" s="46">
        <v>0</v>
      </c>
      <c r="O1768" s="46">
        <v>0</v>
      </c>
      <c r="P1768" s="46">
        <v>0</v>
      </c>
      <c r="Q1768" s="46">
        <v>0</v>
      </c>
      <c r="R1768" s="46">
        <v>0</v>
      </c>
      <c r="S1768" s="46">
        <v>0</v>
      </c>
      <c r="T1768" s="46">
        <v>0</v>
      </c>
      <c r="U1768" s="46">
        <v>0</v>
      </c>
      <c r="V1768" s="46">
        <v>0</v>
      </c>
      <c r="W1768" s="46">
        <v>0</v>
      </c>
    </row>
    <row r="1769" spans="1:23" s="27" customFormat="1" ht="24.75" hidden="1" customHeight="1">
      <c r="A1769" s="16">
        <v>525</v>
      </c>
      <c r="B1769" s="7" t="s">
        <v>399</v>
      </c>
      <c r="C1769" s="40">
        <f t="shared" si="203"/>
        <v>13851306.4</v>
      </c>
      <c r="D1769" s="47">
        <f t="shared" si="204"/>
        <v>290207.52</v>
      </c>
      <c r="E1769" s="46">
        <v>0</v>
      </c>
      <c r="F1769" s="46">
        <v>0</v>
      </c>
      <c r="G1769" s="46">
        <v>0</v>
      </c>
      <c r="H1769" s="46">
        <v>0</v>
      </c>
      <c r="I1769" s="46">
        <v>0</v>
      </c>
      <c r="J1769" s="46">
        <v>0</v>
      </c>
      <c r="K1769" s="46">
        <v>0</v>
      </c>
      <c r="L1769" s="8">
        <v>0</v>
      </c>
      <c r="M1769" s="46">
        <v>0</v>
      </c>
      <c r="N1769" s="46">
        <v>1756.6</v>
      </c>
      <c r="O1769" s="46">
        <v>6149065.0999999996</v>
      </c>
      <c r="P1769" s="46">
        <v>0</v>
      </c>
      <c r="Q1769" s="46">
        <v>0</v>
      </c>
      <c r="R1769" s="46">
        <v>4578.3999999999996</v>
      </c>
      <c r="S1769" s="46">
        <v>7412033.7800000003</v>
      </c>
      <c r="T1769" s="46">
        <v>0</v>
      </c>
      <c r="U1769" s="46">
        <v>0</v>
      </c>
      <c r="V1769" s="46">
        <v>0</v>
      </c>
      <c r="W1769" s="46">
        <v>0</v>
      </c>
    </row>
    <row r="1770" spans="1:23" s="27" customFormat="1" ht="24.75" hidden="1" customHeight="1">
      <c r="A1770" s="16">
        <v>526</v>
      </c>
      <c r="B1770" s="7" t="s">
        <v>400</v>
      </c>
      <c r="C1770" s="40">
        <f t="shared" si="203"/>
        <v>1419624.25</v>
      </c>
      <c r="D1770" s="47">
        <f t="shared" si="204"/>
        <v>29743.45</v>
      </c>
      <c r="E1770" s="46">
        <v>0</v>
      </c>
      <c r="F1770" s="46">
        <v>1389880.8</v>
      </c>
      <c r="G1770" s="46">
        <v>0</v>
      </c>
      <c r="H1770" s="46">
        <v>0</v>
      </c>
      <c r="I1770" s="46">
        <v>0</v>
      </c>
      <c r="J1770" s="46">
        <v>0</v>
      </c>
      <c r="K1770" s="46">
        <v>0</v>
      </c>
      <c r="L1770" s="8">
        <v>0</v>
      </c>
      <c r="M1770" s="46">
        <v>0</v>
      </c>
      <c r="N1770" s="46">
        <v>0</v>
      </c>
      <c r="O1770" s="46">
        <v>0</v>
      </c>
      <c r="P1770" s="46">
        <v>0</v>
      </c>
      <c r="Q1770" s="46">
        <v>0</v>
      </c>
      <c r="R1770" s="46">
        <v>0</v>
      </c>
      <c r="S1770" s="46">
        <v>0</v>
      </c>
      <c r="T1770" s="46">
        <v>0</v>
      </c>
      <c r="U1770" s="46">
        <v>0</v>
      </c>
      <c r="V1770" s="46">
        <v>0</v>
      </c>
      <c r="W1770" s="46">
        <v>0</v>
      </c>
    </row>
    <row r="1771" spans="1:23" s="27" customFormat="1" ht="24.75" hidden="1" customHeight="1">
      <c r="A1771" s="16">
        <v>527</v>
      </c>
      <c r="B1771" s="7" t="s">
        <v>463</v>
      </c>
      <c r="C1771" s="40">
        <f t="shared" si="203"/>
        <v>13015454.74</v>
      </c>
      <c r="D1771" s="47">
        <f t="shared" si="204"/>
        <v>263688.63</v>
      </c>
      <c r="E1771" s="46">
        <v>429867.31</v>
      </c>
      <c r="F1771" s="46">
        <v>0</v>
      </c>
      <c r="G1771" s="46">
        <v>0</v>
      </c>
      <c r="H1771" s="46">
        <v>0</v>
      </c>
      <c r="I1771" s="46">
        <v>0</v>
      </c>
      <c r="J1771" s="46">
        <v>0</v>
      </c>
      <c r="K1771" s="46">
        <v>0</v>
      </c>
      <c r="L1771" s="8">
        <v>0</v>
      </c>
      <c r="M1771" s="46">
        <v>0</v>
      </c>
      <c r="N1771" s="46">
        <v>1123.5</v>
      </c>
      <c r="O1771" s="46">
        <v>5011533.5999999996</v>
      </c>
      <c r="P1771" s="46">
        <v>0</v>
      </c>
      <c r="Q1771" s="46">
        <v>0</v>
      </c>
      <c r="R1771" s="46">
        <v>0</v>
      </c>
      <c r="S1771" s="46">
        <v>0</v>
      </c>
      <c r="T1771" s="46">
        <v>2922.6</v>
      </c>
      <c r="U1771" s="46">
        <v>7310365.2000000002</v>
      </c>
      <c r="V1771" s="46">
        <v>0</v>
      </c>
      <c r="W1771" s="46">
        <v>0</v>
      </c>
    </row>
    <row r="1772" spans="1:23" s="27" customFormat="1" ht="24.75" hidden="1" customHeight="1">
      <c r="A1772" s="16">
        <v>528</v>
      </c>
      <c r="B1772" s="7" t="s">
        <v>464</v>
      </c>
      <c r="C1772" s="40">
        <f t="shared" si="203"/>
        <v>13843690.26</v>
      </c>
      <c r="D1772" s="47">
        <f t="shared" si="204"/>
        <v>281078.75</v>
      </c>
      <c r="E1772" s="46">
        <v>428090.71</v>
      </c>
      <c r="F1772" s="46">
        <v>0</v>
      </c>
      <c r="G1772" s="46">
        <v>0</v>
      </c>
      <c r="H1772" s="46">
        <v>0</v>
      </c>
      <c r="I1772" s="46">
        <v>0</v>
      </c>
      <c r="J1772" s="46">
        <v>0</v>
      </c>
      <c r="K1772" s="46">
        <v>0</v>
      </c>
      <c r="L1772" s="8">
        <v>0</v>
      </c>
      <c r="M1772" s="46">
        <v>0</v>
      </c>
      <c r="N1772" s="46">
        <v>1336.7</v>
      </c>
      <c r="O1772" s="46">
        <v>4868539.2</v>
      </c>
      <c r="P1772" s="46">
        <v>0</v>
      </c>
      <c r="Q1772" s="46">
        <v>0</v>
      </c>
      <c r="R1772" s="46">
        <v>0</v>
      </c>
      <c r="S1772" s="46">
        <v>0</v>
      </c>
      <c r="T1772" s="46">
        <v>3130.6</v>
      </c>
      <c r="U1772" s="46">
        <v>8265981.5999999996</v>
      </c>
      <c r="V1772" s="46">
        <v>0</v>
      </c>
      <c r="W1772" s="46">
        <v>0</v>
      </c>
    </row>
    <row r="1773" spans="1:23" s="27" customFormat="1" ht="24.75" hidden="1" customHeight="1">
      <c r="A1773" s="16">
        <v>529</v>
      </c>
      <c r="B1773" s="7" t="s">
        <v>465</v>
      </c>
      <c r="C1773" s="40">
        <f t="shared" si="203"/>
        <v>8309371.1799999997</v>
      </c>
      <c r="D1773" s="47">
        <f t="shared" si="204"/>
        <v>170199.29</v>
      </c>
      <c r="E1773" s="46">
        <v>185934.02</v>
      </c>
      <c r="F1773" s="46">
        <v>0</v>
      </c>
      <c r="G1773" s="46">
        <v>4687049.18</v>
      </c>
      <c r="H1773" s="46">
        <v>0</v>
      </c>
      <c r="I1773" s="46">
        <v>0</v>
      </c>
      <c r="J1773" s="46">
        <v>3266188.69</v>
      </c>
      <c r="K1773" s="46">
        <v>0</v>
      </c>
      <c r="L1773" s="8">
        <v>0</v>
      </c>
      <c r="M1773" s="46">
        <v>0</v>
      </c>
      <c r="N1773" s="46">
        <v>0</v>
      </c>
      <c r="O1773" s="46">
        <v>0</v>
      </c>
      <c r="P1773" s="46">
        <v>0</v>
      </c>
      <c r="Q1773" s="46">
        <v>0</v>
      </c>
      <c r="R1773" s="46">
        <v>0</v>
      </c>
      <c r="S1773" s="46">
        <v>0</v>
      </c>
      <c r="T1773" s="46">
        <v>0</v>
      </c>
      <c r="U1773" s="46">
        <v>0</v>
      </c>
      <c r="V1773" s="46">
        <v>0</v>
      </c>
      <c r="W1773" s="46">
        <v>0</v>
      </c>
    </row>
    <row r="1774" spans="1:23" s="27" customFormat="1" ht="24.75" hidden="1" customHeight="1">
      <c r="A1774" s="16">
        <v>530</v>
      </c>
      <c r="B1774" s="7" t="s">
        <v>401</v>
      </c>
      <c r="C1774" s="40">
        <f t="shared" si="203"/>
        <v>11824218.630000001</v>
      </c>
      <c r="D1774" s="47">
        <f t="shared" si="204"/>
        <v>247736.71</v>
      </c>
      <c r="E1774" s="46">
        <v>0</v>
      </c>
      <c r="F1774" s="46">
        <v>0</v>
      </c>
      <c r="G1774" s="46">
        <v>0</v>
      </c>
      <c r="H1774" s="46">
        <v>0</v>
      </c>
      <c r="I1774" s="46">
        <v>0</v>
      </c>
      <c r="J1774" s="46">
        <v>0</v>
      </c>
      <c r="K1774" s="46">
        <v>0</v>
      </c>
      <c r="L1774" s="46">
        <v>0</v>
      </c>
      <c r="M1774" s="46">
        <v>0</v>
      </c>
      <c r="N1774" s="46">
        <v>1324.3</v>
      </c>
      <c r="O1774" s="46">
        <v>6112327.1900000004</v>
      </c>
      <c r="P1774" s="46">
        <v>0</v>
      </c>
      <c r="Q1774" s="46">
        <v>0</v>
      </c>
      <c r="R1774" s="46">
        <v>2735.3</v>
      </c>
      <c r="S1774" s="46">
        <v>5464154.7300000004</v>
      </c>
      <c r="T1774" s="46">
        <v>0</v>
      </c>
      <c r="U1774" s="46">
        <v>0</v>
      </c>
      <c r="V1774" s="46">
        <v>0</v>
      </c>
      <c r="W1774" s="46">
        <v>0</v>
      </c>
    </row>
    <row r="1775" spans="1:23" s="27" customFormat="1" ht="24.75" hidden="1" customHeight="1">
      <c r="A1775" s="16">
        <v>531</v>
      </c>
      <c r="B1775" s="7" t="s">
        <v>402</v>
      </c>
      <c r="C1775" s="40">
        <f t="shared" si="203"/>
        <v>13344015.310000001</v>
      </c>
      <c r="D1775" s="47">
        <f t="shared" si="204"/>
        <v>279578.94</v>
      </c>
      <c r="E1775" s="46">
        <v>0</v>
      </c>
      <c r="F1775" s="46">
        <v>0</v>
      </c>
      <c r="G1775" s="46">
        <v>0</v>
      </c>
      <c r="H1775" s="46">
        <v>0</v>
      </c>
      <c r="I1775" s="46">
        <v>0</v>
      </c>
      <c r="J1775" s="46">
        <v>0</v>
      </c>
      <c r="K1775" s="46">
        <v>0</v>
      </c>
      <c r="L1775" s="8">
        <v>0</v>
      </c>
      <c r="M1775" s="46">
        <v>0</v>
      </c>
      <c r="N1775" s="46">
        <v>1984.3</v>
      </c>
      <c r="O1775" s="46">
        <v>8544555.0500000007</v>
      </c>
      <c r="P1775" s="46">
        <v>1803.9</v>
      </c>
      <c r="Q1775" s="46">
        <v>4519881.32</v>
      </c>
      <c r="R1775" s="46">
        <v>0</v>
      </c>
      <c r="S1775" s="46">
        <v>0</v>
      </c>
      <c r="T1775" s="46">
        <v>0</v>
      </c>
      <c r="U1775" s="46">
        <v>0</v>
      </c>
      <c r="V1775" s="46">
        <v>0</v>
      </c>
      <c r="W1775" s="46">
        <v>0</v>
      </c>
    </row>
    <row r="1776" spans="1:23" s="27" customFormat="1" ht="24.75" hidden="1" customHeight="1">
      <c r="A1776" s="16">
        <v>532</v>
      </c>
      <c r="B1776" s="7" t="s">
        <v>1467</v>
      </c>
      <c r="C1776" s="40">
        <f t="shared" si="203"/>
        <v>32070217.920000002</v>
      </c>
      <c r="D1776" s="47">
        <f t="shared" si="204"/>
        <v>671923.5</v>
      </c>
      <c r="E1776" s="46">
        <v>0</v>
      </c>
      <c r="F1776" s="46">
        <v>0</v>
      </c>
      <c r="G1776" s="46">
        <v>0</v>
      </c>
      <c r="H1776" s="46">
        <v>0</v>
      </c>
      <c r="I1776" s="46">
        <v>0</v>
      </c>
      <c r="J1776" s="46">
        <v>0</v>
      </c>
      <c r="K1776" s="46">
        <v>0</v>
      </c>
      <c r="L1776" s="8">
        <v>0</v>
      </c>
      <c r="M1776" s="46">
        <v>0</v>
      </c>
      <c r="N1776" s="46">
        <v>3852.5</v>
      </c>
      <c r="O1776" s="46">
        <v>15356604.73</v>
      </c>
      <c r="P1776" s="46">
        <v>0</v>
      </c>
      <c r="Q1776" s="46">
        <v>0</v>
      </c>
      <c r="R1776" s="46">
        <v>10925.5</v>
      </c>
      <c r="S1776" s="46">
        <v>16041689.689999999</v>
      </c>
      <c r="T1776" s="46">
        <v>0</v>
      </c>
      <c r="U1776" s="46">
        <v>0</v>
      </c>
      <c r="V1776" s="46">
        <v>0</v>
      </c>
      <c r="W1776" s="46">
        <v>0</v>
      </c>
    </row>
    <row r="1777" spans="1:23" s="27" customFormat="1" ht="24.75" hidden="1" customHeight="1">
      <c r="A1777" s="16">
        <v>533</v>
      </c>
      <c r="B1777" s="7" t="s">
        <v>405</v>
      </c>
      <c r="C1777" s="40">
        <f t="shared" si="203"/>
        <v>48626680.5</v>
      </c>
      <c r="D1777" s="47">
        <f t="shared" si="204"/>
        <v>1018808.46</v>
      </c>
      <c r="E1777" s="46">
        <v>0</v>
      </c>
      <c r="F1777" s="46">
        <v>0</v>
      </c>
      <c r="G1777" s="46">
        <v>7252399.9800000004</v>
      </c>
      <c r="H1777" s="46">
        <v>3621714.45</v>
      </c>
      <c r="I1777" s="46">
        <v>2198422.8199999998</v>
      </c>
      <c r="J1777" s="46">
        <v>2946606.8</v>
      </c>
      <c r="K1777" s="46">
        <v>0</v>
      </c>
      <c r="L1777" s="8">
        <v>0</v>
      </c>
      <c r="M1777" s="46">
        <v>0</v>
      </c>
      <c r="N1777" s="46">
        <v>2308.1</v>
      </c>
      <c r="O1777" s="46">
        <v>12792125.640000001</v>
      </c>
      <c r="P1777" s="46">
        <v>0</v>
      </c>
      <c r="Q1777" s="46">
        <v>0</v>
      </c>
      <c r="R1777" s="46">
        <v>6789.9</v>
      </c>
      <c r="S1777" s="46">
        <v>18796602.350000001</v>
      </c>
      <c r="T1777" s="46">
        <v>0</v>
      </c>
      <c r="U1777" s="46">
        <v>0</v>
      </c>
      <c r="V1777" s="46">
        <v>0</v>
      </c>
      <c r="W1777" s="46">
        <v>0</v>
      </c>
    </row>
    <row r="1778" spans="1:23" s="27" customFormat="1" ht="24.75" hidden="1" customHeight="1">
      <c r="A1778" s="16">
        <v>534</v>
      </c>
      <c r="B1778" s="7" t="s">
        <v>1313</v>
      </c>
      <c r="C1778" s="40">
        <f t="shared" si="203"/>
        <v>4428210.8099999996</v>
      </c>
      <c r="D1778" s="47">
        <f t="shared" si="204"/>
        <v>92778.26</v>
      </c>
      <c r="E1778" s="46">
        <v>0</v>
      </c>
      <c r="F1778" s="46">
        <v>0</v>
      </c>
      <c r="G1778" s="46">
        <v>0</v>
      </c>
      <c r="H1778" s="46">
        <v>0</v>
      </c>
      <c r="I1778" s="46">
        <v>0</v>
      </c>
      <c r="J1778" s="46">
        <v>0</v>
      </c>
      <c r="K1778" s="46">
        <v>0</v>
      </c>
      <c r="L1778" s="8">
        <v>2</v>
      </c>
      <c r="M1778" s="46">
        <v>4335432.55</v>
      </c>
      <c r="N1778" s="46">
        <v>0</v>
      </c>
      <c r="O1778" s="46">
        <v>0</v>
      </c>
      <c r="P1778" s="46">
        <v>0</v>
      </c>
      <c r="Q1778" s="46">
        <v>0</v>
      </c>
      <c r="R1778" s="46">
        <v>0</v>
      </c>
      <c r="S1778" s="46">
        <v>0</v>
      </c>
      <c r="T1778" s="46">
        <v>0</v>
      </c>
      <c r="U1778" s="46">
        <v>0</v>
      </c>
      <c r="V1778" s="46">
        <v>0</v>
      </c>
      <c r="W1778" s="46">
        <v>0</v>
      </c>
    </row>
    <row r="1779" spans="1:23" s="27" customFormat="1" ht="24.75" hidden="1" customHeight="1">
      <c r="A1779" s="16">
        <v>535</v>
      </c>
      <c r="B1779" s="7" t="s">
        <v>1262</v>
      </c>
      <c r="C1779" s="40">
        <f t="shared" si="203"/>
        <v>6228693.3499999996</v>
      </c>
      <c r="D1779" s="47">
        <f t="shared" si="204"/>
        <v>130501.31</v>
      </c>
      <c r="E1779" s="46">
        <v>0</v>
      </c>
      <c r="F1779" s="46">
        <v>0</v>
      </c>
      <c r="G1779" s="46">
        <v>0</v>
      </c>
      <c r="H1779" s="46">
        <v>0</v>
      </c>
      <c r="I1779" s="46">
        <v>0</v>
      </c>
      <c r="J1779" s="46">
        <v>0</v>
      </c>
      <c r="K1779" s="46">
        <v>0</v>
      </c>
      <c r="L1779" s="8">
        <v>3</v>
      </c>
      <c r="M1779" s="46">
        <v>6098192.04</v>
      </c>
      <c r="N1779" s="46">
        <v>0</v>
      </c>
      <c r="O1779" s="46">
        <v>0</v>
      </c>
      <c r="P1779" s="46">
        <v>0</v>
      </c>
      <c r="Q1779" s="46">
        <v>0</v>
      </c>
      <c r="R1779" s="46">
        <v>0</v>
      </c>
      <c r="S1779" s="46">
        <v>0</v>
      </c>
      <c r="T1779" s="46">
        <v>0</v>
      </c>
      <c r="U1779" s="46">
        <v>0</v>
      </c>
      <c r="V1779" s="46">
        <v>0</v>
      </c>
      <c r="W1779" s="46">
        <v>0</v>
      </c>
    </row>
    <row r="1780" spans="1:23" s="27" customFormat="1" ht="24.75" hidden="1" customHeight="1">
      <c r="A1780" s="16">
        <v>536</v>
      </c>
      <c r="B1780" s="7" t="s">
        <v>466</v>
      </c>
      <c r="C1780" s="40">
        <f t="shared" si="203"/>
        <v>13930892.199999999</v>
      </c>
      <c r="D1780" s="47">
        <f t="shared" si="204"/>
        <v>278253.77</v>
      </c>
      <c r="E1780" s="46">
        <f>ROUND((F1780+G1780+H1780+I1780+J1780+K1780+M1780+O1780+Q1780+S1780+U1780+W1780)*0.05,2)</f>
        <v>650125.64</v>
      </c>
      <c r="F1780" s="46">
        <v>0</v>
      </c>
      <c r="G1780" s="46">
        <v>0</v>
      </c>
      <c r="H1780" s="46">
        <v>0</v>
      </c>
      <c r="I1780" s="46">
        <v>0</v>
      </c>
      <c r="J1780" s="46">
        <v>0</v>
      </c>
      <c r="K1780" s="46">
        <v>0</v>
      </c>
      <c r="L1780" s="8">
        <v>0</v>
      </c>
      <c r="M1780" s="46">
        <v>0</v>
      </c>
      <c r="N1780" s="46">
        <v>0</v>
      </c>
      <c r="O1780" s="46">
        <v>0</v>
      </c>
      <c r="P1780" s="46">
        <v>0</v>
      </c>
      <c r="Q1780" s="46">
        <v>0</v>
      </c>
      <c r="R1780" s="46">
        <v>0</v>
      </c>
      <c r="S1780" s="46">
        <v>0</v>
      </c>
      <c r="T1780" s="46">
        <v>4696.8999999999996</v>
      </c>
      <c r="U1780" s="46">
        <v>13002512.789999999</v>
      </c>
      <c r="V1780" s="46">
        <v>0</v>
      </c>
      <c r="W1780" s="46">
        <v>0</v>
      </c>
    </row>
    <row r="1781" spans="1:23" s="27" customFormat="1" ht="24.75" hidden="1" customHeight="1">
      <c r="A1781" s="16">
        <v>537</v>
      </c>
      <c r="B1781" s="7" t="s">
        <v>467</v>
      </c>
      <c r="C1781" s="40">
        <f t="shared" si="203"/>
        <v>18386898.920000002</v>
      </c>
      <c r="D1781" s="47">
        <f t="shared" si="204"/>
        <v>367257.45</v>
      </c>
      <c r="E1781" s="46">
        <f>ROUND((F1781+G1781+H1781+I1781+J1781+K1781+M1781+O1781+Q1781+S1781+U1781+W1781)*0.05,2)</f>
        <v>858078.17</v>
      </c>
      <c r="F1781" s="46">
        <v>0</v>
      </c>
      <c r="G1781" s="46">
        <v>6002869.7699999996</v>
      </c>
      <c r="H1781" s="46">
        <v>0</v>
      </c>
      <c r="I1781" s="46">
        <v>0</v>
      </c>
      <c r="J1781" s="46">
        <v>0</v>
      </c>
      <c r="K1781" s="46">
        <v>0</v>
      </c>
      <c r="L1781" s="8">
        <v>0</v>
      </c>
      <c r="M1781" s="46">
        <v>0</v>
      </c>
      <c r="N1781" s="46">
        <v>0</v>
      </c>
      <c r="O1781" s="46">
        <v>0</v>
      </c>
      <c r="P1781" s="46">
        <v>890.1</v>
      </c>
      <c r="Q1781" s="46">
        <v>2787299.91</v>
      </c>
      <c r="R1781" s="46">
        <v>0</v>
      </c>
      <c r="S1781" s="46">
        <v>0</v>
      </c>
      <c r="T1781" s="46">
        <v>3024</v>
      </c>
      <c r="U1781" s="46">
        <v>8371393.6200000001</v>
      </c>
      <c r="V1781" s="46">
        <v>0</v>
      </c>
      <c r="W1781" s="46">
        <v>0</v>
      </c>
    </row>
    <row r="1782" spans="1:23" s="27" customFormat="1" ht="24.75" hidden="1" customHeight="1">
      <c r="A1782" s="16">
        <v>538</v>
      </c>
      <c r="B1782" s="7" t="s">
        <v>1243</v>
      </c>
      <c r="C1782" s="40">
        <f t="shared" si="203"/>
        <v>2221894.3199999998</v>
      </c>
      <c r="D1782" s="47">
        <f t="shared" si="204"/>
        <v>46552.32</v>
      </c>
      <c r="E1782" s="46">
        <v>0</v>
      </c>
      <c r="F1782" s="46">
        <v>0</v>
      </c>
      <c r="G1782" s="46">
        <v>0</v>
      </c>
      <c r="H1782" s="46">
        <v>0</v>
      </c>
      <c r="I1782" s="46">
        <v>0</v>
      </c>
      <c r="J1782" s="46">
        <v>0</v>
      </c>
      <c r="K1782" s="46">
        <v>0</v>
      </c>
      <c r="L1782" s="8">
        <v>1</v>
      </c>
      <c r="M1782" s="46">
        <v>2175342</v>
      </c>
      <c r="N1782" s="46">
        <v>0</v>
      </c>
      <c r="O1782" s="46">
        <v>0</v>
      </c>
      <c r="P1782" s="46">
        <v>0</v>
      </c>
      <c r="Q1782" s="46">
        <v>0</v>
      </c>
      <c r="R1782" s="46">
        <v>0</v>
      </c>
      <c r="S1782" s="46">
        <v>0</v>
      </c>
      <c r="T1782" s="46">
        <v>0</v>
      </c>
      <c r="U1782" s="46">
        <v>0</v>
      </c>
      <c r="V1782" s="46">
        <v>0</v>
      </c>
      <c r="W1782" s="46">
        <v>0</v>
      </c>
    </row>
    <row r="1783" spans="1:23" s="27" customFormat="1" ht="24.75" hidden="1" customHeight="1">
      <c r="A1783" s="16">
        <v>539</v>
      </c>
      <c r="B1783" s="7" t="s">
        <v>1343</v>
      </c>
      <c r="C1783" s="40">
        <f t="shared" si="203"/>
        <v>12041799.119999999</v>
      </c>
      <c r="D1783" s="47">
        <v>132418.84</v>
      </c>
      <c r="E1783" s="46">
        <v>78216.19</v>
      </c>
      <c r="F1783" s="46">
        <v>0</v>
      </c>
      <c r="G1783" s="46">
        <v>0</v>
      </c>
      <c r="H1783" s="46">
        <v>0</v>
      </c>
      <c r="I1783" s="46">
        <v>0</v>
      </c>
      <c r="J1783" s="46">
        <v>0</v>
      </c>
      <c r="K1783" s="46">
        <v>0</v>
      </c>
      <c r="L1783" s="8">
        <v>6</v>
      </c>
      <c r="M1783" s="46">
        <v>11831164.09</v>
      </c>
      <c r="N1783" s="46">
        <v>0</v>
      </c>
      <c r="O1783" s="46">
        <v>0</v>
      </c>
      <c r="P1783" s="46">
        <v>0</v>
      </c>
      <c r="Q1783" s="46">
        <v>0</v>
      </c>
      <c r="R1783" s="46">
        <v>0</v>
      </c>
      <c r="S1783" s="46">
        <v>0</v>
      </c>
      <c r="T1783" s="46">
        <v>0</v>
      </c>
      <c r="U1783" s="46">
        <v>0</v>
      </c>
      <c r="V1783" s="46">
        <v>0</v>
      </c>
      <c r="W1783" s="46">
        <v>0</v>
      </c>
    </row>
    <row r="1784" spans="1:23" s="27" customFormat="1" ht="24.75" hidden="1" customHeight="1">
      <c r="A1784" s="16">
        <v>540</v>
      </c>
      <c r="B1784" s="7" t="s">
        <v>1304</v>
      </c>
      <c r="C1784" s="40">
        <f t="shared" si="203"/>
        <v>8319979.9800000004</v>
      </c>
      <c r="D1784" s="47">
        <f t="shared" si="204"/>
        <v>174317.18</v>
      </c>
      <c r="E1784" s="46">
        <v>0</v>
      </c>
      <c r="F1784" s="46">
        <v>0</v>
      </c>
      <c r="G1784" s="46">
        <v>0</v>
      </c>
      <c r="H1784" s="46">
        <v>0</v>
      </c>
      <c r="I1784" s="46">
        <v>0</v>
      </c>
      <c r="J1784" s="46">
        <v>0</v>
      </c>
      <c r="K1784" s="46">
        <v>0</v>
      </c>
      <c r="L1784" s="8">
        <v>4</v>
      </c>
      <c r="M1784" s="46">
        <v>8145662.7999999998</v>
      </c>
      <c r="N1784" s="46">
        <v>0</v>
      </c>
      <c r="O1784" s="46">
        <v>0</v>
      </c>
      <c r="P1784" s="46">
        <v>0</v>
      </c>
      <c r="Q1784" s="46">
        <v>0</v>
      </c>
      <c r="R1784" s="46">
        <v>0</v>
      </c>
      <c r="S1784" s="46">
        <v>0</v>
      </c>
      <c r="T1784" s="46">
        <v>0</v>
      </c>
      <c r="U1784" s="46">
        <v>0</v>
      </c>
      <c r="V1784" s="46">
        <v>0</v>
      </c>
      <c r="W1784" s="46">
        <v>0</v>
      </c>
    </row>
    <row r="1785" spans="1:23" s="27" customFormat="1" ht="24.75" hidden="1" customHeight="1">
      <c r="A1785" s="16">
        <v>541</v>
      </c>
      <c r="B1785" s="7" t="s">
        <v>407</v>
      </c>
      <c r="C1785" s="40">
        <f t="shared" si="203"/>
        <v>16878732.649999999</v>
      </c>
      <c r="D1785" s="47">
        <f t="shared" si="204"/>
        <v>353637.05</v>
      </c>
      <c r="E1785" s="46">
        <v>0</v>
      </c>
      <c r="F1785" s="46">
        <v>0</v>
      </c>
      <c r="G1785" s="46">
        <v>0</v>
      </c>
      <c r="H1785" s="46">
        <v>0</v>
      </c>
      <c r="I1785" s="46">
        <v>0</v>
      </c>
      <c r="J1785" s="46">
        <v>0</v>
      </c>
      <c r="K1785" s="46">
        <v>0</v>
      </c>
      <c r="L1785" s="8">
        <v>0</v>
      </c>
      <c r="M1785" s="46">
        <v>0</v>
      </c>
      <c r="N1785" s="46">
        <v>1738</v>
      </c>
      <c r="O1785" s="46">
        <v>10750546.800000001</v>
      </c>
      <c r="P1785" s="46">
        <v>0</v>
      </c>
      <c r="Q1785" s="46">
        <v>0</v>
      </c>
      <c r="R1785" s="46">
        <v>4118.5</v>
      </c>
      <c r="S1785" s="46">
        <v>5774548.7999999998</v>
      </c>
      <c r="T1785" s="46">
        <v>0</v>
      </c>
      <c r="U1785" s="46">
        <v>0</v>
      </c>
      <c r="V1785" s="46">
        <v>0</v>
      </c>
      <c r="W1785" s="46">
        <v>0</v>
      </c>
    </row>
    <row r="1786" spans="1:23" s="27" customFormat="1" ht="24.75" hidden="1" customHeight="1">
      <c r="A1786" s="16">
        <v>542</v>
      </c>
      <c r="B1786" s="7" t="s">
        <v>1411</v>
      </c>
      <c r="C1786" s="40">
        <f t="shared" si="203"/>
        <v>10137598.050000001</v>
      </c>
      <c r="D1786" s="47">
        <f t="shared" si="204"/>
        <v>212399.25</v>
      </c>
      <c r="E1786" s="46">
        <v>0</v>
      </c>
      <c r="F1786" s="46">
        <v>0</v>
      </c>
      <c r="G1786" s="46">
        <v>0</v>
      </c>
      <c r="H1786" s="46">
        <v>0</v>
      </c>
      <c r="I1786" s="46">
        <v>0</v>
      </c>
      <c r="J1786" s="46">
        <v>0</v>
      </c>
      <c r="K1786" s="46">
        <v>0</v>
      </c>
      <c r="L1786" s="8">
        <v>0</v>
      </c>
      <c r="M1786" s="46">
        <v>0</v>
      </c>
      <c r="N1786" s="46">
        <v>1900</v>
      </c>
      <c r="O1786" s="46">
        <v>9925198.8000000007</v>
      </c>
      <c r="P1786" s="46">
        <v>0</v>
      </c>
      <c r="Q1786" s="46">
        <v>0</v>
      </c>
      <c r="R1786" s="46">
        <v>0</v>
      </c>
      <c r="S1786" s="46">
        <v>0</v>
      </c>
      <c r="T1786" s="46">
        <v>0</v>
      </c>
      <c r="U1786" s="46">
        <v>0</v>
      </c>
      <c r="V1786" s="46">
        <v>0</v>
      </c>
      <c r="W1786" s="46">
        <v>0</v>
      </c>
    </row>
    <row r="1787" spans="1:23" s="27" customFormat="1" ht="24.75" hidden="1" customHeight="1">
      <c r="A1787" s="16">
        <v>543</v>
      </c>
      <c r="B1787" s="7" t="s">
        <v>408</v>
      </c>
      <c r="C1787" s="40">
        <f t="shared" si="203"/>
        <v>8652223.2400000002</v>
      </c>
      <c r="D1787" s="47">
        <f t="shared" si="204"/>
        <v>181278.22</v>
      </c>
      <c r="E1787" s="46">
        <v>0</v>
      </c>
      <c r="F1787" s="46">
        <v>0</v>
      </c>
      <c r="G1787" s="46">
        <v>0</v>
      </c>
      <c r="H1787" s="46">
        <v>0</v>
      </c>
      <c r="I1787" s="46">
        <v>0</v>
      </c>
      <c r="J1787" s="46">
        <v>0</v>
      </c>
      <c r="K1787" s="46">
        <v>0</v>
      </c>
      <c r="L1787" s="8">
        <v>0</v>
      </c>
      <c r="M1787" s="46">
        <v>0</v>
      </c>
      <c r="N1787" s="46">
        <v>0</v>
      </c>
      <c r="O1787" s="46">
        <v>0</v>
      </c>
      <c r="P1787" s="46">
        <v>0</v>
      </c>
      <c r="Q1787" s="46">
        <v>0</v>
      </c>
      <c r="R1787" s="46">
        <v>3960.6</v>
      </c>
      <c r="S1787" s="46">
        <v>8470945.0199999996</v>
      </c>
      <c r="T1787" s="46">
        <v>0</v>
      </c>
      <c r="U1787" s="46">
        <v>0</v>
      </c>
      <c r="V1787" s="46">
        <v>0</v>
      </c>
      <c r="W1787" s="46">
        <v>0</v>
      </c>
    </row>
    <row r="1788" spans="1:23" s="27" customFormat="1" ht="24.75" hidden="1" customHeight="1">
      <c r="A1788" s="16">
        <v>544</v>
      </c>
      <c r="B1788" s="7" t="s">
        <v>1495</v>
      </c>
      <c r="C1788" s="40">
        <f t="shared" si="203"/>
        <v>3055967.32</v>
      </c>
      <c r="D1788" s="47">
        <f t="shared" si="204"/>
        <v>61039.48</v>
      </c>
      <c r="E1788" s="46">
        <f>ROUND((F1788+G1788+H1788+I1788+J1788+K1788+M1788+O1788+Q1788+S1788+U1788+W1788)*0.05,2)</f>
        <v>142615.60999999999</v>
      </c>
      <c r="F1788" s="46">
        <v>0</v>
      </c>
      <c r="G1788" s="46">
        <v>0</v>
      </c>
      <c r="H1788" s="46">
        <v>0</v>
      </c>
      <c r="I1788" s="46">
        <v>0</v>
      </c>
      <c r="J1788" s="46">
        <v>0</v>
      </c>
      <c r="K1788" s="46">
        <v>0</v>
      </c>
      <c r="L1788" s="8">
        <v>1</v>
      </c>
      <c r="M1788" s="46">
        <v>2852312.23</v>
      </c>
      <c r="N1788" s="46">
        <v>0</v>
      </c>
      <c r="O1788" s="46">
        <v>0</v>
      </c>
      <c r="P1788" s="46">
        <v>0</v>
      </c>
      <c r="Q1788" s="46">
        <v>0</v>
      </c>
      <c r="R1788" s="46">
        <v>0</v>
      </c>
      <c r="S1788" s="46">
        <v>0</v>
      </c>
      <c r="T1788" s="46">
        <v>0</v>
      </c>
      <c r="U1788" s="46">
        <v>0</v>
      </c>
      <c r="V1788" s="46">
        <v>0</v>
      </c>
      <c r="W1788" s="46">
        <v>0</v>
      </c>
    </row>
    <row r="1789" spans="1:23" s="27" customFormat="1" ht="24.75" hidden="1" customHeight="1">
      <c r="A1789" s="16">
        <v>545</v>
      </c>
      <c r="B1789" s="7" t="s">
        <v>468</v>
      </c>
      <c r="C1789" s="40">
        <f t="shared" si="203"/>
        <v>11543233.74</v>
      </c>
      <c r="D1789" s="47">
        <f t="shared" si="204"/>
        <v>236120.2</v>
      </c>
      <c r="E1789" s="46">
        <v>273459.14</v>
      </c>
      <c r="F1789" s="46">
        <v>0</v>
      </c>
      <c r="G1789" s="46">
        <v>0</v>
      </c>
      <c r="H1789" s="46">
        <v>0</v>
      </c>
      <c r="I1789" s="46">
        <v>0</v>
      </c>
      <c r="J1789" s="46">
        <v>0</v>
      </c>
      <c r="K1789" s="46">
        <v>0</v>
      </c>
      <c r="L1789" s="8">
        <v>0</v>
      </c>
      <c r="M1789" s="46">
        <v>0</v>
      </c>
      <c r="N1789" s="46">
        <v>885.1</v>
      </c>
      <c r="O1789" s="46">
        <v>4986964.8</v>
      </c>
      <c r="P1789" s="46">
        <v>772.2</v>
      </c>
      <c r="Q1789" s="46">
        <v>413901.6</v>
      </c>
      <c r="R1789" s="46">
        <v>0</v>
      </c>
      <c r="S1789" s="46">
        <v>0</v>
      </c>
      <c r="T1789" s="46">
        <v>2550.1</v>
      </c>
      <c r="U1789" s="46">
        <v>5632788</v>
      </c>
      <c r="V1789" s="46">
        <v>0</v>
      </c>
      <c r="W1789" s="46">
        <v>0</v>
      </c>
    </row>
    <row r="1790" spans="1:23" s="27" customFormat="1" ht="24.75" hidden="1" customHeight="1">
      <c r="A1790" s="16">
        <v>546</v>
      </c>
      <c r="B1790" s="7" t="s">
        <v>176</v>
      </c>
      <c r="C1790" s="40">
        <f t="shared" si="203"/>
        <v>10068211.029999999</v>
      </c>
      <c r="D1790" s="47">
        <f t="shared" si="204"/>
        <v>203052.75</v>
      </c>
      <c r="E1790" s="46">
        <v>376711.97</v>
      </c>
      <c r="F1790" s="46">
        <v>0</v>
      </c>
      <c r="G1790" s="46">
        <v>2203197.11</v>
      </c>
      <c r="H1790" s="46">
        <v>1733476.93</v>
      </c>
      <c r="I1790" s="46">
        <v>271264</v>
      </c>
      <c r="J1790" s="46">
        <v>1000376.28</v>
      </c>
      <c r="K1790" s="46">
        <v>0</v>
      </c>
      <c r="L1790" s="8">
        <v>0</v>
      </c>
      <c r="M1790" s="46">
        <v>0</v>
      </c>
      <c r="N1790" s="46">
        <v>0</v>
      </c>
      <c r="O1790" s="46">
        <v>0</v>
      </c>
      <c r="P1790" s="46">
        <v>594.29999999999995</v>
      </c>
      <c r="Q1790" s="46">
        <v>140024.18</v>
      </c>
      <c r="R1790" s="46">
        <v>0</v>
      </c>
      <c r="S1790" s="46">
        <v>0</v>
      </c>
      <c r="T1790" s="46">
        <v>1909.87</v>
      </c>
      <c r="U1790" s="46">
        <v>4140107.81</v>
      </c>
      <c r="V1790" s="46">
        <v>0</v>
      </c>
      <c r="W1790" s="46">
        <v>0</v>
      </c>
    </row>
    <row r="1791" spans="1:23" s="27" customFormat="1" ht="24.75" hidden="1" customHeight="1">
      <c r="A1791" s="16">
        <v>547</v>
      </c>
      <c r="B1791" s="7" t="s">
        <v>409</v>
      </c>
      <c r="C1791" s="40">
        <f t="shared" si="203"/>
        <v>9122980.1300000008</v>
      </c>
      <c r="D1791" s="47">
        <f t="shared" si="204"/>
        <v>191141.35</v>
      </c>
      <c r="E1791" s="46">
        <v>0</v>
      </c>
      <c r="F1791" s="46">
        <v>0</v>
      </c>
      <c r="G1791" s="46">
        <v>2670273.04</v>
      </c>
      <c r="H1791" s="46">
        <v>1107905.68</v>
      </c>
      <c r="I1791" s="46">
        <v>594524.64</v>
      </c>
      <c r="J1791" s="46">
        <v>1176013.6499999999</v>
      </c>
      <c r="K1791" s="46">
        <v>0</v>
      </c>
      <c r="L1791" s="8">
        <v>0</v>
      </c>
      <c r="M1791" s="46">
        <v>0</v>
      </c>
      <c r="N1791" s="46">
        <v>0</v>
      </c>
      <c r="O1791" s="46">
        <v>0</v>
      </c>
      <c r="P1791" s="46">
        <v>0</v>
      </c>
      <c r="Q1791" s="46">
        <v>0</v>
      </c>
      <c r="R1791" s="46">
        <v>2148.4</v>
      </c>
      <c r="S1791" s="46">
        <v>3383121.77</v>
      </c>
      <c r="T1791" s="46">
        <v>0</v>
      </c>
      <c r="U1791" s="46">
        <v>0</v>
      </c>
      <c r="V1791" s="46">
        <v>0</v>
      </c>
      <c r="W1791" s="46">
        <v>0</v>
      </c>
    </row>
    <row r="1792" spans="1:23" s="27" customFormat="1" ht="24.75" hidden="1" customHeight="1">
      <c r="A1792" s="16">
        <v>548</v>
      </c>
      <c r="B1792" s="7" t="s">
        <v>410</v>
      </c>
      <c r="C1792" s="40">
        <f t="shared" si="203"/>
        <v>10927476.59</v>
      </c>
      <c r="D1792" s="47">
        <f t="shared" si="204"/>
        <v>228948.5</v>
      </c>
      <c r="E1792" s="46">
        <v>0</v>
      </c>
      <c r="F1792" s="46">
        <v>0</v>
      </c>
      <c r="G1792" s="46">
        <v>2587680.7000000002</v>
      </c>
      <c r="H1792" s="46">
        <v>1615032.49</v>
      </c>
      <c r="I1792" s="46">
        <v>578745.24</v>
      </c>
      <c r="J1792" s="46">
        <v>998011.88</v>
      </c>
      <c r="K1792" s="46">
        <v>0</v>
      </c>
      <c r="L1792" s="8">
        <v>0</v>
      </c>
      <c r="M1792" s="46">
        <v>0</v>
      </c>
      <c r="N1792" s="46">
        <v>0</v>
      </c>
      <c r="O1792" s="46">
        <v>0</v>
      </c>
      <c r="P1792" s="46">
        <v>0</v>
      </c>
      <c r="Q1792" s="46">
        <v>0</v>
      </c>
      <c r="R1792" s="46">
        <v>2643.7</v>
      </c>
      <c r="S1792" s="46">
        <v>4919057.78</v>
      </c>
      <c r="T1792" s="46">
        <v>0</v>
      </c>
      <c r="U1792" s="46">
        <v>0</v>
      </c>
      <c r="V1792" s="46">
        <v>0</v>
      </c>
      <c r="W1792" s="46">
        <v>0</v>
      </c>
    </row>
    <row r="1793" spans="1:23" s="27" customFormat="1" ht="24.75" hidden="1" customHeight="1">
      <c r="A1793" s="16">
        <v>549</v>
      </c>
      <c r="B1793" s="7" t="s">
        <v>1265</v>
      </c>
      <c r="C1793" s="40">
        <f t="shared" si="203"/>
        <v>3705467.43</v>
      </c>
      <c r="D1793" s="47">
        <f t="shared" si="204"/>
        <v>76504.45</v>
      </c>
      <c r="E1793" s="46">
        <v>53988.639999999999</v>
      </c>
      <c r="F1793" s="46">
        <v>0</v>
      </c>
      <c r="G1793" s="46">
        <v>0</v>
      </c>
      <c r="H1793" s="46">
        <v>0</v>
      </c>
      <c r="I1793" s="46">
        <v>0</v>
      </c>
      <c r="J1793" s="46">
        <v>0</v>
      </c>
      <c r="K1793" s="46">
        <v>0</v>
      </c>
      <c r="L1793" s="8">
        <v>2</v>
      </c>
      <c r="M1793" s="46">
        <v>3574974.34</v>
      </c>
      <c r="N1793" s="46">
        <v>0</v>
      </c>
      <c r="O1793" s="46">
        <v>0</v>
      </c>
      <c r="P1793" s="46">
        <v>0</v>
      </c>
      <c r="Q1793" s="46">
        <v>0</v>
      </c>
      <c r="R1793" s="46">
        <v>0</v>
      </c>
      <c r="S1793" s="46">
        <v>0</v>
      </c>
      <c r="T1793" s="46">
        <v>0</v>
      </c>
      <c r="U1793" s="46">
        <v>0</v>
      </c>
      <c r="V1793" s="46">
        <v>0</v>
      </c>
      <c r="W1793" s="46">
        <v>0</v>
      </c>
    </row>
    <row r="1794" spans="1:23" s="27" customFormat="1" ht="24.75" hidden="1" customHeight="1">
      <c r="A1794" s="16">
        <v>550</v>
      </c>
      <c r="B1794" s="7" t="s">
        <v>1441</v>
      </c>
      <c r="C1794" s="40">
        <f t="shared" si="203"/>
        <v>2250617.62</v>
      </c>
      <c r="D1794" s="47">
        <f t="shared" ref="D1794:D1808" si="205">ROUND((F1794+G1794+H1794+I1794+J1794+K1794+M1794+O1794+Q1794+S1794+U1794+W1794)*0.0214,2)</f>
        <v>45776.26</v>
      </c>
      <c r="E1794" s="46">
        <v>65763.759999999995</v>
      </c>
      <c r="F1794" s="46">
        <v>0</v>
      </c>
      <c r="G1794" s="46">
        <v>0</v>
      </c>
      <c r="H1794" s="46">
        <v>0</v>
      </c>
      <c r="I1794" s="46">
        <v>0</v>
      </c>
      <c r="J1794" s="46">
        <v>0</v>
      </c>
      <c r="K1794" s="46">
        <v>0</v>
      </c>
      <c r="L1794" s="8">
        <v>1</v>
      </c>
      <c r="M1794" s="46">
        <v>2139077.6</v>
      </c>
      <c r="N1794" s="46">
        <v>0</v>
      </c>
      <c r="O1794" s="46">
        <v>0</v>
      </c>
      <c r="P1794" s="46">
        <v>0</v>
      </c>
      <c r="Q1794" s="46">
        <v>0</v>
      </c>
      <c r="R1794" s="46">
        <v>0</v>
      </c>
      <c r="S1794" s="46">
        <v>0</v>
      </c>
      <c r="T1794" s="46">
        <v>0</v>
      </c>
      <c r="U1794" s="46">
        <v>0</v>
      </c>
      <c r="V1794" s="46">
        <v>0</v>
      </c>
      <c r="W1794" s="46">
        <v>0</v>
      </c>
    </row>
    <row r="1795" spans="1:23" s="27" customFormat="1" ht="24.75" hidden="1" customHeight="1">
      <c r="A1795" s="16">
        <v>551</v>
      </c>
      <c r="B1795" s="7" t="s">
        <v>1246</v>
      </c>
      <c r="C1795" s="40">
        <f t="shared" si="203"/>
        <v>2210751.9700000002</v>
      </c>
      <c r="D1795" s="47">
        <v>11791.64</v>
      </c>
      <c r="E1795" s="46">
        <v>0</v>
      </c>
      <c r="F1795" s="46">
        <v>0</v>
      </c>
      <c r="G1795" s="46">
        <v>0</v>
      </c>
      <c r="H1795" s="46">
        <v>0</v>
      </c>
      <c r="I1795" s="46">
        <v>0</v>
      </c>
      <c r="J1795" s="46">
        <v>0</v>
      </c>
      <c r="K1795" s="46">
        <v>0</v>
      </c>
      <c r="L1795" s="8">
        <v>1</v>
      </c>
      <c r="M1795" s="46">
        <v>2198960.33</v>
      </c>
      <c r="N1795" s="46">
        <v>0</v>
      </c>
      <c r="O1795" s="46">
        <v>0</v>
      </c>
      <c r="P1795" s="46">
        <v>0</v>
      </c>
      <c r="Q1795" s="46">
        <v>0</v>
      </c>
      <c r="R1795" s="46">
        <v>0</v>
      </c>
      <c r="S1795" s="46">
        <v>0</v>
      </c>
      <c r="T1795" s="46">
        <v>0</v>
      </c>
      <c r="U1795" s="46">
        <v>0</v>
      </c>
      <c r="V1795" s="46">
        <v>0</v>
      </c>
      <c r="W1795" s="46">
        <v>0</v>
      </c>
    </row>
    <row r="1796" spans="1:23" s="27" customFormat="1" ht="24.75" hidden="1" customHeight="1">
      <c r="A1796" s="16">
        <v>552</v>
      </c>
      <c r="B1796" s="7" t="s">
        <v>1285</v>
      </c>
      <c r="C1796" s="40">
        <f t="shared" si="203"/>
        <v>4382271.72</v>
      </c>
      <c r="D1796" s="47">
        <v>23469.85</v>
      </c>
      <c r="E1796" s="46">
        <v>0</v>
      </c>
      <c r="F1796" s="46">
        <v>0</v>
      </c>
      <c r="G1796" s="46">
        <v>0</v>
      </c>
      <c r="H1796" s="46">
        <v>0</v>
      </c>
      <c r="I1796" s="46">
        <v>0</v>
      </c>
      <c r="J1796" s="46">
        <v>0</v>
      </c>
      <c r="K1796" s="46">
        <v>0</v>
      </c>
      <c r="L1796" s="8">
        <v>2</v>
      </c>
      <c r="M1796" s="46">
        <v>4358801.87</v>
      </c>
      <c r="N1796" s="46">
        <v>0</v>
      </c>
      <c r="O1796" s="46">
        <v>0</v>
      </c>
      <c r="P1796" s="46">
        <v>0</v>
      </c>
      <c r="Q1796" s="46">
        <v>0</v>
      </c>
      <c r="R1796" s="46">
        <v>0</v>
      </c>
      <c r="S1796" s="46">
        <v>0</v>
      </c>
      <c r="T1796" s="46">
        <v>0</v>
      </c>
      <c r="U1796" s="46">
        <v>0</v>
      </c>
      <c r="V1796" s="46">
        <v>0</v>
      </c>
      <c r="W1796" s="46">
        <v>0</v>
      </c>
    </row>
    <row r="1797" spans="1:23" s="27" customFormat="1" ht="24.75" hidden="1" customHeight="1">
      <c r="A1797" s="16">
        <v>553</v>
      </c>
      <c r="B1797" s="7" t="s">
        <v>1249</v>
      </c>
      <c r="C1797" s="40">
        <f t="shared" si="203"/>
        <v>4272968</v>
      </c>
      <c r="D1797" s="47">
        <v>22862.26</v>
      </c>
      <c r="E1797" s="46">
        <v>0</v>
      </c>
      <c r="F1797" s="46">
        <v>0</v>
      </c>
      <c r="G1797" s="46">
        <v>0</v>
      </c>
      <c r="H1797" s="46">
        <v>0</v>
      </c>
      <c r="I1797" s="46">
        <v>0</v>
      </c>
      <c r="J1797" s="46">
        <v>0</v>
      </c>
      <c r="K1797" s="46">
        <v>0</v>
      </c>
      <c r="L1797" s="8">
        <v>2</v>
      </c>
      <c r="M1797" s="46">
        <v>4250105.74</v>
      </c>
      <c r="N1797" s="46">
        <v>0</v>
      </c>
      <c r="O1797" s="46">
        <v>0</v>
      </c>
      <c r="P1797" s="46">
        <v>0</v>
      </c>
      <c r="Q1797" s="46">
        <v>0</v>
      </c>
      <c r="R1797" s="46">
        <v>0</v>
      </c>
      <c r="S1797" s="46">
        <v>0</v>
      </c>
      <c r="T1797" s="46">
        <v>0</v>
      </c>
      <c r="U1797" s="46">
        <v>0</v>
      </c>
      <c r="V1797" s="46">
        <v>0</v>
      </c>
      <c r="W1797" s="46">
        <v>0</v>
      </c>
    </row>
    <row r="1798" spans="1:23" s="27" customFormat="1" ht="24.75" hidden="1" customHeight="1">
      <c r="A1798" s="16">
        <v>554</v>
      </c>
      <c r="B1798" s="7" t="s">
        <v>1259</v>
      </c>
      <c r="C1798" s="40">
        <f t="shared" si="203"/>
        <v>2240580</v>
      </c>
      <c r="D1798" s="47">
        <v>11996.46</v>
      </c>
      <c r="E1798" s="46">
        <v>0</v>
      </c>
      <c r="F1798" s="46">
        <v>0</v>
      </c>
      <c r="G1798" s="46">
        <v>0</v>
      </c>
      <c r="H1798" s="46">
        <v>0</v>
      </c>
      <c r="I1798" s="46">
        <v>0</v>
      </c>
      <c r="J1798" s="46">
        <v>0</v>
      </c>
      <c r="K1798" s="46">
        <v>0</v>
      </c>
      <c r="L1798" s="8">
        <v>1</v>
      </c>
      <c r="M1798" s="46">
        <v>2228583.54</v>
      </c>
      <c r="N1798" s="46">
        <v>0</v>
      </c>
      <c r="O1798" s="46">
        <v>0</v>
      </c>
      <c r="P1798" s="46">
        <v>0</v>
      </c>
      <c r="Q1798" s="46">
        <v>0</v>
      </c>
      <c r="R1798" s="46">
        <v>0</v>
      </c>
      <c r="S1798" s="46">
        <v>0</v>
      </c>
      <c r="T1798" s="46">
        <v>0</v>
      </c>
      <c r="U1798" s="46">
        <v>0</v>
      </c>
      <c r="V1798" s="46">
        <v>0</v>
      </c>
      <c r="W1798" s="46">
        <v>0</v>
      </c>
    </row>
    <row r="1799" spans="1:23" s="27" customFormat="1" ht="24.75" hidden="1" customHeight="1">
      <c r="A1799" s="16">
        <v>555</v>
      </c>
      <c r="B1799" s="7" t="s">
        <v>1286</v>
      </c>
      <c r="C1799" s="40">
        <f t="shared" si="203"/>
        <v>2273387.41</v>
      </c>
      <c r="D1799" s="47">
        <v>12188.64</v>
      </c>
      <c r="E1799" s="46">
        <v>0</v>
      </c>
      <c r="F1799" s="46">
        <v>0</v>
      </c>
      <c r="G1799" s="46">
        <v>0</v>
      </c>
      <c r="H1799" s="46">
        <v>0</v>
      </c>
      <c r="I1799" s="46">
        <v>0</v>
      </c>
      <c r="J1799" s="46">
        <v>0</v>
      </c>
      <c r="K1799" s="46">
        <v>0</v>
      </c>
      <c r="L1799" s="8">
        <v>1</v>
      </c>
      <c r="M1799" s="46">
        <v>2261198.77</v>
      </c>
      <c r="N1799" s="46">
        <v>0</v>
      </c>
      <c r="O1799" s="46">
        <v>0</v>
      </c>
      <c r="P1799" s="46">
        <v>0</v>
      </c>
      <c r="Q1799" s="46">
        <v>0</v>
      </c>
      <c r="R1799" s="46">
        <v>0</v>
      </c>
      <c r="S1799" s="46">
        <v>0</v>
      </c>
      <c r="T1799" s="46">
        <v>0</v>
      </c>
      <c r="U1799" s="46">
        <v>0</v>
      </c>
      <c r="V1799" s="46">
        <v>0</v>
      </c>
      <c r="W1799" s="46">
        <v>0</v>
      </c>
    </row>
    <row r="1800" spans="1:23" s="27" customFormat="1" ht="24.75" hidden="1" customHeight="1">
      <c r="A1800" s="16">
        <v>556</v>
      </c>
      <c r="B1800" s="7" t="s">
        <v>1493</v>
      </c>
      <c r="C1800" s="40">
        <f t="shared" si="203"/>
        <v>12118786.48</v>
      </c>
      <c r="D1800" s="47">
        <v>0</v>
      </c>
      <c r="E1800" s="46">
        <v>0</v>
      </c>
      <c r="F1800" s="46">
        <v>0</v>
      </c>
      <c r="G1800" s="46">
        <v>0</v>
      </c>
      <c r="H1800" s="46">
        <v>0</v>
      </c>
      <c r="I1800" s="46">
        <v>0</v>
      </c>
      <c r="J1800" s="46">
        <v>0</v>
      </c>
      <c r="K1800" s="46">
        <v>0</v>
      </c>
      <c r="L1800" s="8">
        <v>0</v>
      </c>
      <c r="M1800" s="46">
        <v>0</v>
      </c>
      <c r="N1800" s="46">
        <v>2685.4</v>
      </c>
      <c r="O1800" s="46">
        <v>12118786.48</v>
      </c>
      <c r="P1800" s="46">
        <v>0</v>
      </c>
      <c r="Q1800" s="46">
        <v>0</v>
      </c>
      <c r="R1800" s="46">
        <v>0</v>
      </c>
      <c r="S1800" s="46">
        <v>0</v>
      </c>
      <c r="T1800" s="46">
        <v>0</v>
      </c>
      <c r="U1800" s="46">
        <v>0</v>
      </c>
      <c r="V1800" s="46">
        <v>0</v>
      </c>
      <c r="W1800" s="46">
        <v>0</v>
      </c>
    </row>
    <row r="1801" spans="1:23" s="27" customFormat="1" ht="24.75" hidden="1" customHeight="1">
      <c r="A1801" s="16">
        <v>557</v>
      </c>
      <c r="B1801" s="7" t="s">
        <v>411</v>
      </c>
      <c r="C1801" s="40">
        <f t="shared" si="203"/>
        <v>13039027.199999999</v>
      </c>
      <c r="D1801" s="47">
        <f t="shared" si="205"/>
        <v>273188.94</v>
      </c>
      <c r="E1801" s="46">
        <v>0</v>
      </c>
      <c r="F1801" s="46">
        <v>0</v>
      </c>
      <c r="G1801" s="46">
        <v>0</v>
      </c>
      <c r="H1801" s="46">
        <v>0</v>
      </c>
      <c r="I1801" s="46">
        <v>0</v>
      </c>
      <c r="J1801" s="46">
        <v>0</v>
      </c>
      <c r="K1801" s="46">
        <v>0</v>
      </c>
      <c r="L1801" s="8">
        <v>0</v>
      </c>
      <c r="M1801" s="46">
        <v>0</v>
      </c>
      <c r="N1801" s="46">
        <v>1387.5</v>
      </c>
      <c r="O1801" s="46">
        <v>6683074.5700000003</v>
      </c>
      <c r="P1801" s="46">
        <v>0</v>
      </c>
      <c r="Q1801" s="46">
        <v>0</v>
      </c>
      <c r="R1801" s="46">
        <v>0</v>
      </c>
      <c r="S1801" s="46">
        <v>0</v>
      </c>
      <c r="T1801" s="46">
        <v>4256.5</v>
      </c>
      <c r="U1801" s="46">
        <v>6082763.6900000004</v>
      </c>
      <c r="V1801" s="46">
        <v>0</v>
      </c>
      <c r="W1801" s="46">
        <v>0</v>
      </c>
    </row>
    <row r="1802" spans="1:23" s="27" customFormat="1" ht="24.75" hidden="1" customHeight="1">
      <c r="A1802" s="16">
        <v>558</v>
      </c>
      <c r="B1802" s="7" t="s">
        <v>412</v>
      </c>
      <c r="C1802" s="40">
        <f t="shared" ref="C1802:C1839" si="206">ROUND(SUM(D1802+E1802+F1802+G1802+H1802+I1802+J1802+K1802+M1802+O1802+Q1802+S1802+U1802+W1802),2)</f>
        <v>12998444.949999999</v>
      </c>
      <c r="D1802" s="47">
        <f t="shared" si="205"/>
        <v>272338.67</v>
      </c>
      <c r="E1802" s="46">
        <v>0</v>
      </c>
      <c r="F1802" s="46">
        <v>0</v>
      </c>
      <c r="G1802" s="46">
        <v>0</v>
      </c>
      <c r="H1802" s="46">
        <v>0</v>
      </c>
      <c r="I1802" s="46">
        <v>0</v>
      </c>
      <c r="J1802" s="46">
        <v>0</v>
      </c>
      <c r="K1802" s="46">
        <v>0</v>
      </c>
      <c r="L1802" s="8">
        <v>0</v>
      </c>
      <c r="M1802" s="46">
        <v>0</v>
      </c>
      <c r="N1802" s="46">
        <v>1517.3</v>
      </c>
      <c r="O1802" s="46">
        <v>6683074.5700000003</v>
      </c>
      <c r="P1802" s="46">
        <v>0</v>
      </c>
      <c r="Q1802" s="46">
        <v>0</v>
      </c>
      <c r="R1802" s="46">
        <v>0</v>
      </c>
      <c r="S1802" s="46">
        <v>0</v>
      </c>
      <c r="T1802" s="46">
        <v>4256.5</v>
      </c>
      <c r="U1802" s="46">
        <v>6043031.71</v>
      </c>
      <c r="V1802" s="46">
        <v>0</v>
      </c>
      <c r="W1802" s="46">
        <v>0</v>
      </c>
    </row>
    <row r="1803" spans="1:23" s="27" customFormat="1" ht="24.75" hidden="1" customHeight="1">
      <c r="A1803" s="16">
        <v>559</v>
      </c>
      <c r="B1803" s="7" t="s">
        <v>469</v>
      </c>
      <c r="C1803" s="40">
        <f t="shared" si="206"/>
        <v>6187158.3700000001</v>
      </c>
      <c r="D1803" s="47">
        <f t="shared" si="205"/>
        <v>124314.65</v>
      </c>
      <c r="E1803" s="46">
        <v>253748.12</v>
      </c>
      <c r="F1803" s="46">
        <v>0</v>
      </c>
      <c r="G1803" s="46">
        <v>0</v>
      </c>
      <c r="H1803" s="46">
        <v>0</v>
      </c>
      <c r="I1803" s="46">
        <v>0</v>
      </c>
      <c r="J1803" s="46">
        <v>0</v>
      </c>
      <c r="K1803" s="46">
        <v>0</v>
      </c>
      <c r="L1803" s="8">
        <v>0</v>
      </c>
      <c r="M1803" s="46">
        <v>0</v>
      </c>
      <c r="N1803" s="46">
        <v>0</v>
      </c>
      <c r="O1803" s="46">
        <v>0</v>
      </c>
      <c r="P1803" s="46">
        <v>0</v>
      </c>
      <c r="Q1803" s="46">
        <v>0</v>
      </c>
      <c r="R1803" s="46">
        <v>4544.3999999999996</v>
      </c>
      <c r="S1803" s="46">
        <v>5809095.5999999996</v>
      </c>
      <c r="T1803" s="46">
        <v>0</v>
      </c>
      <c r="U1803" s="46">
        <v>0</v>
      </c>
      <c r="V1803" s="46">
        <v>0</v>
      </c>
      <c r="W1803" s="46">
        <v>0</v>
      </c>
    </row>
    <row r="1804" spans="1:23" s="27" customFormat="1" ht="24.75" hidden="1" customHeight="1">
      <c r="A1804" s="16">
        <v>560</v>
      </c>
      <c r="B1804" s="7" t="s">
        <v>470</v>
      </c>
      <c r="C1804" s="40">
        <f t="shared" si="206"/>
        <v>12765560.27</v>
      </c>
      <c r="D1804" s="47">
        <f t="shared" si="205"/>
        <v>254977.59</v>
      </c>
      <c r="E1804" s="46">
        <f>ROUND((F1804+G1804+H1804+I1804+J1804+K1804+M1804+O1804+Q1804+S1804+U1804+W1804)*0.05,2)</f>
        <v>595742.03</v>
      </c>
      <c r="F1804" s="46">
        <v>0</v>
      </c>
      <c r="G1804" s="46">
        <v>0</v>
      </c>
      <c r="H1804" s="46">
        <v>0</v>
      </c>
      <c r="I1804" s="46">
        <v>0</v>
      </c>
      <c r="J1804" s="46">
        <v>0</v>
      </c>
      <c r="K1804" s="46">
        <v>0</v>
      </c>
      <c r="L1804" s="8">
        <v>0</v>
      </c>
      <c r="M1804" s="46">
        <v>0</v>
      </c>
      <c r="N1804" s="46">
        <v>0</v>
      </c>
      <c r="O1804" s="46">
        <v>0</v>
      </c>
      <c r="P1804" s="46">
        <v>0</v>
      </c>
      <c r="Q1804" s="46">
        <v>0</v>
      </c>
      <c r="R1804" s="46">
        <v>0</v>
      </c>
      <c r="S1804" s="46">
        <v>0</v>
      </c>
      <c r="T1804" s="46">
        <v>4304</v>
      </c>
      <c r="U1804" s="46">
        <v>11914840.65</v>
      </c>
      <c r="V1804" s="46">
        <v>0</v>
      </c>
      <c r="W1804" s="46">
        <v>0</v>
      </c>
    </row>
    <row r="1805" spans="1:23" s="27" customFormat="1" ht="24.75" hidden="1" customHeight="1">
      <c r="A1805" s="16">
        <v>561</v>
      </c>
      <c r="B1805" s="7" t="s">
        <v>1252</v>
      </c>
      <c r="C1805" s="40">
        <f t="shared" si="206"/>
        <v>4380204.37</v>
      </c>
      <c r="D1805" s="47">
        <v>23444.59</v>
      </c>
      <c r="E1805" s="46">
        <v>0</v>
      </c>
      <c r="F1805" s="46">
        <v>0</v>
      </c>
      <c r="G1805" s="46">
        <v>0</v>
      </c>
      <c r="H1805" s="46">
        <v>0</v>
      </c>
      <c r="I1805" s="46">
        <v>0</v>
      </c>
      <c r="J1805" s="46">
        <v>0</v>
      </c>
      <c r="K1805" s="46">
        <v>0</v>
      </c>
      <c r="L1805" s="8">
        <v>2</v>
      </c>
      <c r="M1805" s="46">
        <v>4356759.78</v>
      </c>
      <c r="N1805" s="46">
        <v>0</v>
      </c>
      <c r="O1805" s="46">
        <v>0</v>
      </c>
      <c r="P1805" s="46">
        <v>0</v>
      </c>
      <c r="Q1805" s="46">
        <v>0</v>
      </c>
      <c r="R1805" s="46">
        <v>0</v>
      </c>
      <c r="S1805" s="46">
        <v>0</v>
      </c>
      <c r="T1805" s="46">
        <v>0</v>
      </c>
      <c r="U1805" s="46">
        <v>0</v>
      </c>
      <c r="V1805" s="46">
        <v>0</v>
      </c>
      <c r="W1805" s="46">
        <v>0</v>
      </c>
    </row>
    <row r="1806" spans="1:23" s="27" customFormat="1" ht="24.75" hidden="1" customHeight="1">
      <c r="A1806" s="16">
        <v>562</v>
      </c>
      <c r="B1806" s="7" t="s">
        <v>413</v>
      </c>
      <c r="C1806" s="40">
        <f t="shared" si="206"/>
        <v>15252837.48</v>
      </c>
      <c r="D1806" s="47">
        <f t="shared" si="205"/>
        <v>319571.88</v>
      </c>
      <c r="E1806" s="46">
        <v>0</v>
      </c>
      <c r="F1806" s="46">
        <v>1431853.2</v>
      </c>
      <c r="G1806" s="46">
        <v>0</v>
      </c>
      <c r="H1806" s="46">
        <v>2132542.7999999998</v>
      </c>
      <c r="I1806" s="46">
        <v>793700.4</v>
      </c>
      <c r="J1806" s="46">
        <v>899025.6</v>
      </c>
      <c r="K1806" s="46">
        <v>0</v>
      </c>
      <c r="L1806" s="8">
        <v>0</v>
      </c>
      <c r="M1806" s="46">
        <v>0</v>
      </c>
      <c r="N1806" s="46">
        <v>901.4</v>
      </c>
      <c r="O1806" s="46">
        <v>5352848.4000000004</v>
      </c>
      <c r="P1806" s="46">
        <v>0</v>
      </c>
      <c r="Q1806" s="46">
        <v>0</v>
      </c>
      <c r="R1806" s="46">
        <v>0</v>
      </c>
      <c r="S1806" s="46">
        <v>0</v>
      </c>
      <c r="T1806" s="46">
        <v>1861.1</v>
      </c>
      <c r="U1806" s="46">
        <v>4323295.2</v>
      </c>
      <c r="V1806" s="46">
        <v>0</v>
      </c>
      <c r="W1806" s="46">
        <v>0</v>
      </c>
    </row>
    <row r="1807" spans="1:23" s="27" customFormat="1" ht="24.75" hidden="1" customHeight="1">
      <c r="A1807" s="16">
        <v>563</v>
      </c>
      <c r="B1807" s="7" t="s">
        <v>414</v>
      </c>
      <c r="C1807" s="40">
        <f t="shared" si="206"/>
        <v>21688604.93</v>
      </c>
      <c r="D1807" s="47">
        <f t="shared" si="205"/>
        <v>454411.73</v>
      </c>
      <c r="E1807" s="46">
        <v>0</v>
      </c>
      <c r="F1807" s="46">
        <v>2938147.2</v>
      </c>
      <c r="G1807" s="46">
        <v>1765148.4</v>
      </c>
      <c r="H1807" s="46">
        <v>4226996.4000000004</v>
      </c>
      <c r="I1807" s="46">
        <v>3424263.6</v>
      </c>
      <c r="J1807" s="46">
        <v>1203783.6000000001</v>
      </c>
      <c r="K1807" s="46">
        <v>0</v>
      </c>
      <c r="L1807" s="8">
        <v>0</v>
      </c>
      <c r="M1807" s="46">
        <v>0</v>
      </c>
      <c r="N1807" s="46">
        <v>0</v>
      </c>
      <c r="O1807" s="46">
        <v>0</v>
      </c>
      <c r="P1807" s="46">
        <v>0</v>
      </c>
      <c r="Q1807" s="46">
        <v>0</v>
      </c>
      <c r="R1807" s="46">
        <v>0</v>
      </c>
      <c r="S1807" s="46">
        <v>0</v>
      </c>
      <c r="T1807" s="46">
        <v>4155.1000000000004</v>
      </c>
      <c r="U1807" s="46">
        <v>7675854</v>
      </c>
      <c r="V1807" s="46">
        <v>0</v>
      </c>
      <c r="W1807" s="46">
        <v>0</v>
      </c>
    </row>
    <row r="1808" spans="1:23" s="27" customFormat="1" ht="24.75" hidden="1" customHeight="1">
      <c r="A1808" s="16">
        <v>564</v>
      </c>
      <c r="B1808" s="7" t="s">
        <v>1324</v>
      </c>
      <c r="C1808" s="40">
        <f t="shared" si="206"/>
        <v>10865574.359999999</v>
      </c>
      <c r="D1808" s="47">
        <f t="shared" si="205"/>
        <v>226029.06</v>
      </c>
      <c r="E1808" s="46">
        <v>77439.86</v>
      </c>
      <c r="F1808" s="46">
        <v>0</v>
      </c>
      <c r="G1808" s="46">
        <v>0</v>
      </c>
      <c r="H1808" s="46">
        <v>0</v>
      </c>
      <c r="I1808" s="46">
        <v>0</v>
      </c>
      <c r="J1808" s="46">
        <v>0</v>
      </c>
      <c r="K1808" s="46">
        <v>0</v>
      </c>
      <c r="L1808" s="8">
        <v>6</v>
      </c>
      <c r="M1808" s="46">
        <v>10562105.439999999</v>
      </c>
      <c r="N1808" s="46">
        <v>0</v>
      </c>
      <c r="O1808" s="46">
        <v>0</v>
      </c>
      <c r="P1808" s="46">
        <v>0</v>
      </c>
      <c r="Q1808" s="46">
        <v>0</v>
      </c>
      <c r="R1808" s="46">
        <v>0</v>
      </c>
      <c r="S1808" s="46">
        <v>0</v>
      </c>
      <c r="T1808" s="46">
        <v>0</v>
      </c>
      <c r="U1808" s="46">
        <v>0</v>
      </c>
      <c r="V1808" s="46">
        <v>0</v>
      </c>
      <c r="W1808" s="46">
        <v>0</v>
      </c>
    </row>
    <row r="1809" spans="1:23" s="27" customFormat="1" ht="24.75" hidden="1" customHeight="1">
      <c r="A1809" s="16">
        <v>565</v>
      </c>
      <c r="B1809" s="7" t="s">
        <v>1257</v>
      </c>
      <c r="C1809" s="40">
        <f t="shared" si="206"/>
        <v>4459428.01</v>
      </c>
      <c r="D1809" s="47">
        <v>23888.84</v>
      </c>
      <c r="E1809" s="46">
        <v>0</v>
      </c>
      <c r="F1809" s="46">
        <v>0</v>
      </c>
      <c r="G1809" s="46">
        <v>0</v>
      </c>
      <c r="H1809" s="46">
        <v>0</v>
      </c>
      <c r="I1809" s="46">
        <v>0</v>
      </c>
      <c r="J1809" s="46">
        <v>0</v>
      </c>
      <c r="K1809" s="46">
        <v>0</v>
      </c>
      <c r="L1809" s="8">
        <v>2</v>
      </c>
      <c r="M1809" s="46">
        <v>4435539.17</v>
      </c>
      <c r="N1809" s="46">
        <v>0</v>
      </c>
      <c r="O1809" s="46">
        <v>0</v>
      </c>
      <c r="P1809" s="46">
        <v>0</v>
      </c>
      <c r="Q1809" s="46">
        <v>0</v>
      </c>
      <c r="R1809" s="46">
        <v>0</v>
      </c>
      <c r="S1809" s="46">
        <v>0</v>
      </c>
      <c r="T1809" s="46">
        <v>0</v>
      </c>
      <c r="U1809" s="46">
        <v>0</v>
      </c>
      <c r="V1809" s="46">
        <v>0</v>
      </c>
      <c r="W1809" s="46">
        <v>0</v>
      </c>
    </row>
    <row r="1810" spans="1:23" s="27" customFormat="1" ht="24.75" hidden="1" customHeight="1">
      <c r="A1810" s="16">
        <v>566</v>
      </c>
      <c r="B1810" s="7" t="s">
        <v>1477</v>
      </c>
      <c r="C1810" s="40">
        <f t="shared" si="206"/>
        <v>3794134.44</v>
      </c>
      <c r="D1810" s="47">
        <v>0</v>
      </c>
      <c r="E1810" s="46">
        <v>0</v>
      </c>
      <c r="F1810" s="46">
        <v>0</v>
      </c>
      <c r="G1810" s="46">
        <v>0</v>
      </c>
      <c r="H1810" s="46">
        <v>0</v>
      </c>
      <c r="I1810" s="46">
        <v>0</v>
      </c>
      <c r="J1810" s="46">
        <v>0</v>
      </c>
      <c r="K1810" s="46">
        <v>0</v>
      </c>
      <c r="L1810" s="8">
        <v>2</v>
      </c>
      <c r="M1810" s="46">
        <v>3794134.44</v>
      </c>
      <c r="N1810" s="46">
        <v>0</v>
      </c>
      <c r="O1810" s="46">
        <v>0</v>
      </c>
      <c r="P1810" s="46">
        <v>0</v>
      </c>
      <c r="Q1810" s="46">
        <v>0</v>
      </c>
      <c r="R1810" s="46">
        <v>0</v>
      </c>
      <c r="S1810" s="46">
        <v>0</v>
      </c>
      <c r="T1810" s="46">
        <v>0</v>
      </c>
      <c r="U1810" s="46">
        <v>0</v>
      </c>
      <c r="V1810" s="46">
        <v>0</v>
      </c>
      <c r="W1810" s="46">
        <v>0</v>
      </c>
    </row>
    <row r="1811" spans="1:23" s="27" customFormat="1" ht="24.75" hidden="1" customHeight="1">
      <c r="A1811" s="16">
        <v>567</v>
      </c>
      <c r="B1811" s="7" t="s">
        <v>1350</v>
      </c>
      <c r="C1811" s="40">
        <f t="shared" si="206"/>
        <v>4195243.91</v>
      </c>
      <c r="D1811" s="47">
        <f t="shared" ref="D1811:D1838" si="207">ROUND((F1811+G1811+H1811+I1811+J1811+K1811+M1811+O1811+Q1811+S1811+U1811+W1811)*0.0214,2)</f>
        <v>86809.78</v>
      </c>
      <c r="E1811" s="46">
        <v>51902.26</v>
      </c>
      <c r="F1811" s="46">
        <v>0</v>
      </c>
      <c r="G1811" s="46">
        <v>0</v>
      </c>
      <c r="H1811" s="46">
        <v>0</v>
      </c>
      <c r="I1811" s="46">
        <v>0</v>
      </c>
      <c r="J1811" s="46">
        <v>0</v>
      </c>
      <c r="K1811" s="46">
        <v>0</v>
      </c>
      <c r="L1811" s="8">
        <v>2</v>
      </c>
      <c r="M1811" s="46">
        <v>4056531.87</v>
      </c>
      <c r="N1811" s="46">
        <v>0</v>
      </c>
      <c r="O1811" s="46">
        <v>0</v>
      </c>
      <c r="P1811" s="46">
        <v>0</v>
      </c>
      <c r="Q1811" s="46">
        <v>0</v>
      </c>
      <c r="R1811" s="46">
        <v>0</v>
      </c>
      <c r="S1811" s="46">
        <v>0</v>
      </c>
      <c r="T1811" s="46">
        <v>0</v>
      </c>
      <c r="U1811" s="46">
        <v>0</v>
      </c>
      <c r="V1811" s="46">
        <v>0</v>
      </c>
      <c r="W1811" s="46">
        <v>0</v>
      </c>
    </row>
    <row r="1812" spans="1:23" s="27" customFormat="1" ht="24.75" hidden="1" customHeight="1">
      <c r="A1812" s="16">
        <v>568</v>
      </c>
      <c r="B1812" s="7" t="s">
        <v>1448</v>
      </c>
      <c r="C1812" s="40">
        <f t="shared" si="206"/>
        <v>8772727.0099999998</v>
      </c>
      <c r="D1812" s="47">
        <f t="shared" si="207"/>
        <v>179960.53</v>
      </c>
      <c r="E1812" s="46">
        <v>183396.03</v>
      </c>
      <c r="F1812" s="46">
        <v>0</v>
      </c>
      <c r="G1812" s="46">
        <v>0</v>
      </c>
      <c r="H1812" s="46">
        <v>0</v>
      </c>
      <c r="I1812" s="46">
        <v>0</v>
      </c>
      <c r="J1812" s="46">
        <v>0</v>
      </c>
      <c r="K1812" s="46">
        <v>0</v>
      </c>
      <c r="L1812" s="8">
        <v>0</v>
      </c>
      <c r="M1812" s="46">
        <v>0</v>
      </c>
      <c r="N1812" s="46">
        <v>2401.9</v>
      </c>
      <c r="O1812" s="46">
        <v>8409370.4499999993</v>
      </c>
      <c r="P1812" s="46">
        <v>0</v>
      </c>
      <c r="Q1812" s="46">
        <v>0</v>
      </c>
      <c r="R1812" s="46">
        <v>0</v>
      </c>
      <c r="S1812" s="46">
        <v>0</v>
      </c>
      <c r="T1812" s="46">
        <v>0</v>
      </c>
      <c r="U1812" s="46">
        <v>0</v>
      </c>
      <c r="V1812" s="46">
        <v>0</v>
      </c>
      <c r="W1812" s="46">
        <v>0</v>
      </c>
    </row>
    <row r="1813" spans="1:23" s="27" customFormat="1" ht="24.75" hidden="1" customHeight="1">
      <c r="A1813" s="16">
        <v>569</v>
      </c>
      <c r="B1813" s="7" t="s">
        <v>1315</v>
      </c>
      <c r="C1813" s="40">
        <f t="shared" si="206"/>
        <v>11102621.300000001</v>
      </c>
      <c r="D1813" s="47">
        <v>59479.8</v>
      </c>
      <c r="E1813" s="46">
        <v>0</v>
      </c>
      <c r="F1813" s="46">
        <v>0</v>
      </c>
      <c r="G1813" s="46">
        <v>0</v>
      </c>
      <c r="H1813" s="46">
        <v>0</v>
      </c>
      <c r="I1813" s="46">
        <v>0</v>
      </c>
      <c r="J1813" s="46">
        <v>0</v>
      </c>
      <c r="K1813" s="46">
        <v>0</v>
      </c>
      <c r="L1813" s="8">
        <v>5</v>
      </c>
      <c r="M1813" s="46">
        <v>11043141.5</v>
      </c>
      <c r="N1813" s="46">
        <v>0</v>
      </c>
      <c r="O1813" s="46">
        <v>0</v>
      </c>
      <c r="P1813" s="46">
        <v>0</v>
      </c>
      <c r="Q1813" s="46">
        <v>0</v>
      </c>
      <c r="R1813" s="46">
        <v>0</v>
      </c>
      <c r="S1813" s="46">
        <v>0</v>
      </c>
      <c r="T1813" s="46">
        <v>0</v>
      </c>
      <c r="U1813" s="46">
        <v>0</v>
      </c>
      <c r="V1813" s="46">
        <v>0</v>
      </c>
      <c r="W1813" s="46">
        <v>0</v>
      </c>
    </row>
    <row r="1814" spans="1:23" s="27" customFormat="1" ht="24.75" hidden="1" customHeight="1">
      <c r="A1814" s="16">
        <v>570</v>
      </c>
      <c r="B1814" s="7" t="s">
        <v>1307</v>
      </c>
      <c r="C1814" s="40">
        <f t="shared" si="206"/>
        <v>11211919.869999999</v>
      </c>
      <c r="D1814" s="47">
        <v>60066.27</v>
      </c>
      <c r="E1814" s="46">
        <v>0</v>
      </c>
      <c r="F1814" s="46">
        <v>0</v>
      </c>
      <c r="G1814" s="46">
        <v>0</v>
      </c>
      <c r="H1814" s="46">
        <v>0</v>
      </c>
      <c r="I1814" s="46">
        <v>0</v>
      </c>
      <c r="J1814" s="46">
        <v>0</v>
      </c>
      <c r="K1814" s="46">
        <v>0</v>
      </c>
      <c r="L1814" s="8">
        <v>5</v>
      </c>
      <c r="M1814" s="46">
        <v>11151853.6</v>
      </c>
      <c r="N1814" s="46">
        <v>0</v>
      </c>
      <c r="O1814" s="46">
        <v>0</v>
      </c>
      <c r="P1814" s="46">
        <v>0</v>
      </c>
      <c r="Q1814" s="46">
        <v>0</v>
      </c>
      <c r="R1814" s="46">
        <v>0</v>
      </c>
      <c r="S1814" s="46">
        <v>0</v>
      </c>
      <c r="T1814" s="46">
        <v>0</v>
      </c>
      <c r="U1814" s="46">
        <v>0</v>
      </c>
      <c r="V1814" s="46">
        <v>0</v>
      </c>
      <c r="W1814" s="46">
        <v>0</v>
      </c>
    </row>
    <row r="1815" spans="1:23" s="27" customFormat="1" ht="24.75" hidden="1" customHeight="1">
      <c r="A1815" s="16">
        <v>571</v>
      </c>
      <c r="B1815" s="7" t="s">
        <v>1320</v>
      </c>
      <c r="C1815" s="40">
        <f t="shared" si="206"/>
        <v>9086250.4399999995</v>
      </c>
      <c r="D1815" s="47">
        <v>48686.79</v>
      </c>
      <c r="E1815" s="46">
        <v>0</v>
      </c>
      <c r="F1815" s="46">
        <v>0</v>
      </c>
      <c r="G1815" s="46">
        <v>0</v>
      </c>
      <c r="H1815" s="46">
        <v>0</v>
      </c>
      <c r="I1815" s="46">
        <v>0</v>
      </c>
      <c r="J1815" s="46">
        <v>0</v>
      </c>
      <c r="K1815" s="46">
        <v>0</v>
      </c>
      <c r="L1815" s="8">
        <v>4</v>
      </c>
      <c r="M1815" s="46">
        <v>9037563.6500000004</v>
      </c>
      <c r="N1815" s="46">
        <v>0</v>
      </c>
      <c r="O1815" s="46">
        <v>0</v>
      </c>
      <c r="P1815" s="46">
        <v>0</v>
      </c>
      <c r="Q1815" s="46">
        <v>0</v>
      </c>
      <c r="R1815" s="46">
        <v>0</v>
      </c>
      <c r="S1815" s="46">
        <v>0</v>
      </c>
      <c r="T1815" s="46">
        <v>0</v>
      </c>
      <c r="U1815" s="46">
        <v>0</v>
      </c>
      <c r="V1815" s="46">
        <v>0</v>
      </c>
      <c r="W1815" s="46">
        <v>0</v>
      </c>
    </row>
    <row r="1816" spans="1:23" s="27" customFormat="1" ht="24.75" hidden="1" customHeight="1">
      <c r="A1816" s="16">
        <v>572</v>
      </c>
      <c r="B1816" s="7" t="s">
        <v>1352</v>
      </c>
      <c r="C1816" s="40">
        <f t="shared" si="206"/>
        <v>4032261.87</v>
      </c>
      <c r="D1816" s="47">
        <f t="shared" si="207"/>
        <v>83419.070000000007</v>
      </c>
      <c r="E1816" s="46">
        <v>50755.34</v>
      </c>
      <c r="F1816" s="46">
        <v>0</v>
      </c>
      <c r="G1816" s="46">
        <v>0</v>
      </c>
      <c r="H1816" s="46">
        <v>0</v>
      </c>
      <c r="I1816" s="46">
        <v>0</v>
      </c>
      <c r="J1816" s="46">
        <v>0</v>
      </c>
      <c r="K1816" s="46">
        <v>0</v>
      </c>
      <c r="L1816" s="8">
        <v>2</v>
      </c>
      <c r="M1816" s="46">
        <v>3898087.46</v>
      </c>
      <c r="N1816" s="46">
        <v>0</v>
      </c>
      <c r="O1816" s="46">
        <v>0</v>
      </c>
      <c r="P1816" s="46">
        <v>0</v>
      </c>
      <c r="Q1816" s="46">
        <v>0</v>
      </c>
      <c r="R1816" s="46">
        <v>0</v>
      </c>
      <c r="S1816" s="46">
        <v>0</v>
      </c>
      <c r="T1816" s="46">
        <v>0</v>
      </c>
      <c r="U1816" s="46">
        <v>0</v>
      </c>
      <c r="V1816" s="46">
        <v>0</v>
      </c>
      <c r="W1816" s="46">
        <v>0</v>
      </c>
    </row>
    <row r="1817" spans="1:23" s="27" customFormat="1" ht="24.75" hidden="1" customHeight="1">
      <c r="A1817" s="16">
        <v>573</v>
      </c>
      <c r="B1817" s="7" t="s">
        <v>472</v>
      </c>
      <c r="C1817" s="40">
        <f t="shared" si="206"/>
        <v>16545119.720000001</v>
      </c>
      <c r="D1817" s="47">
        <f t="shared" si="207"/>
        <v>339619</v>
      </c>
      <c r="E1817" s="46">
        <v>335453.83</v>
      </c>
      <c r="F1817" s="46">
        <v>0</v>
      </c>
      <c r="G1817" s="46">
        <v>0</v>
      </c>
      <c r="H1817" s="46">
        <v>0</v>
      </c>
      <c r="I1817" s="46">
        <v>0</v>
      </c>
      <c r="J1817" s="46">
        <v>0</v>
      </c>
      <c r="K1817" s="46">
        <v>0</v>
      </c>
      <c r="L1817" s="8">
        <v>0</v>
      </c>
      <c r="M1817" s="46">
        <v>0</v>
      </c>
      <c r="N1817" s="46">
        <v>1262.5</v>
      </c>
      <c r="O1817" s="46">
        <v>7065942.3700000001</v>
      </c>
      <c r="P1817" s="46">
        <v>0</v>
      </c>
      <c r="Q1817" s="46">
        <v>0</v>
      </c>
      <c r="R1817" s="46">
        <v>0</v>
      </c>
      <c r="S1817" s="46">
        <v>0</v>
      </c>
      <c r="T1817" s="46">
        <v>3842.4</v>
      </c>
      <c r="U1817" s="46">
        <v>8804104.5199999996</v>
      </c>
      <c r="V1817" s="46">
        <v>0</v>
      </c>
      <c r="W1817" s="46">
        <v>0</v>
      </c>
    </row>
    <row r="1818" spans="1:23" s="27" customFormat="1" ht="24.75" hidden="1" customHeight="1">
      <c r="A1818" s="16">
        <v>574</v>
      </c>
      <c r="B1818" s="7" t="s">
        <v>473</v>
      </c>
      <c r="C1818" s="40">
        <f t="shared" si="206"/>
        <v>8064761.3700000001</v>
      </c>
      <c r="D1818" s="47">
        <f t="shared" si="207"/>
        <v>160845.5</v>
      </c>
      <c r="E1818" s="46">
        <v>387771.18</v>
      </c>
      <c r="F1818" s="46">
        <v>0</v>
      </c>
      <c r="G1818" s="46">
        <v>1453149.95</v>
      </c>
      <c r="H1818" s="46">
        <v>463215.57</v>
      </c>
      <c r="I1818" s="46">
        <v>222188.63</v>
      </c>
      <c r="J1818" s="46">
        <v>403431.61</v>
      </c>
      <c r="K1818" s="46">
        <v>0</v>
      </c>
      <c r="L1818" s="8">
        <v>0</v>
      </c>
      <c r="M1818" s="46">
        <v>0</v>
      </c>
      <c r="N1818" s="46">
        <v>326.89999999999998</v>
      </c>
      <c r="O1818" s="46">
        <v>1655134.69</v>
      </c>
      <c r="P1818" s="46">
        <v>248.1</v>
      </c>
      <c r="Q1818" s="46">
        <v>142378.41</v>
      </c>
      <c r="R1818" s="46">
        <v>0</v>
      </c>
      <c r="S1818" s="46">
        <v>0</v>
      </c>
      <c r="T1818" s="46">
        <v>1290.05</v>
      </c>
      <c r="U1818" s="46">
        <v>3176645.83</v>
      </c>
      <c r="V1818" s="46">
        <v>0</v>
      </c>
      <c r="W1818" s="46">
        <v>0</v>
      </c>
    </row>
    <row r="1819" spans="1:23" s="27" customFormat="1" ht="24.75" hidden="1" customHeight="1">
      <c r="A1819" s="16">
        <v>575</v>
      </c>
      <c r="B1819" s="7" t="s">
        <v>474</v>
      </c>
      <c r="C1819" s="40">
        <f t="shared" si="206"/>
        <v>23981777.57</v>
      </c>
      <c r="D1819" s="47">
        <f t="shared" si="207"/>
        <v>490568.4</v>
      </c>
      <c r="E1819" s="46">
        <v>567452.28</v>
      </c>
      <c r="F1819" s="46">
        <v>0</v>
      </c>
      <c r="G1819" s="46">
        <v>3527626</v>
      </c>
      <c r="H1819" s="46">
        <v>1502332.36</v>
      </c>
      <c r="I1819" s="46">
        <v>589749.62</v>
      </c>
      <c r="J1819" s="46">
        <v>1258432.3700000001</v>
      </c>
      <c r="K1819" s="46">
        <v>0</v>
      </c>
      <c r="L1819" s="8">
        <v>0</v>
      </c>
      <c r="M1819" s="46">
        <v>0</v>
      </c>
      <c r="N1819" s="46">
        <v>1033.2</v>
      </c>
      <c r="O1819" s="46">
        <v>5518631.7300000004</v>
      </c>
      <c r="P1819" s="46">
        <v>759.3</v>
      </c>
      <c r="Q1819" s="46">
        <v>369162.2</v>
      </c>
      <c r="R1819" s="46">
        <v>0</v>
      </c>
      <c r="S1819" s="46">
        <v>0</v>
      </c>
      <c r="T1819" s="46">
        <v>3698.9</v>
      </c>
      <c r="U1819" s="46">
        <v>10157822.609999999</v>
      </c>
      <c r="V1819" s="46">
        <v>0</v>
      </c>
      <c r="W1819" s="46">
        <v>0</v>
      </c>
    </row>
    <row r="1820" spans="1:23" s="27" customFormat="1" ht="23.25" hidden="1" customHeight="1">
      <c r="A1820" s="16">
        <v>576</v>
      </c>
      <c r="B1820" s="7" t="s">
        <v>1284</v>
      </c>
      <c r="C1820" s="40">
        <f t="shared" si="206"/>
        <v>8932640.5800000001</v>
      </c>
      <c r="D1820" s="47">
        <v>47838.65</v>
      </c>
      <c r="E1820" s="46">
        <v>0</v>
      </c>
      <c r="F1820" s="46">
        <v>0</v>
      </c>
      <c r="G1820" s="46">
        <v>0</v>
      </c>
      <c r="H1820" s="46">
        <v>0</v>
      </c>
      <c r="I1820" s="46">
        <v>0</v>
      </c>
      <c r="J1820" s="46">
        <v>0</v>
      </c>
      <c r="K1820" s="46">
        <v>0</v>
      </c>
      <c r="L1820" s="8">
        <v>4</v>
      </c>
      <c r="M1820" s="46">
        <v>8884801.9299999997</v>
      </c>
      <c r="N1820" s="46">
        <v>0</v>
      </c>
      <c r="O1820" s="46">
        <v>0</v>
      </c>
      <c r="P1820" s="46">
        <v>0</v>
      </c>
      <c r="Q1820" s="46">
        <v>0</v>
      </c>
      <c r="R1820" s="46">
        <v>0</v>
      </c>
      <c r="S1820" s="46">
        <v>0</v>
      </c>
      <c r="T1820" s="46">
        <v>0</v>
      </c>
      <c r="U1820" s="46">
        <v>0</v>
      </c>
      <c r="V1820" s="46">
        <v>0</v>
      </c>
      <c r="W1820" s="46">
        <v>0</v>
      </c>
    </row>
    <row r="1821" spans="1:23" s="27" customFormat="1" ht="24.75" hidden="1" customHeight="1">
      <c r="A1821" s="16">
        <v>577</v>
      </c>
      <c r="B1821" s="7" t="s">
        <v>475</v>
      </c>
      <c r="C1821" s="40">
        <f t="shared" si="206"/>
        <v>33574410.670000002</v>
      </c>
      <c r="D1821" s="47">
        <f t="shared" si="207"/>
        <v>691052.81</v>
      </c>
      <c r="E1821" s="46">
        <v>591170.66</v>
      </c>
      <c r="F1821" s="46">
        <v>0</v>
      </c>
      <c r="G1821" s="46">
        <v>0</v>
      </c>
      <c r="H1821" s="46">
        <v>0</v>
      </c>
      <c r="I1821" s="46">
        <v>0</v>
      </c>
      <c r="J1821" s="46">
        <v>0</v>
      </c>
      <c r="K1821" s="46">
        <v>0</v>
      </c>
      <c r="L1821" s="8">
        <v>0</v>
      </c>
      <c r="M1821" s="46">
        <v>0</v>
      </c>
      <c r="N1821" s="46">
        <v>3126.4</v>
      </c>
      <c r="O1821" s="46">
        <v>16190072.4</v>
      </c>
      <c r="P1821" s="46">
        <v>0</v>
      </c>
      <c r="Q1821" s="46">
        <v>0</v>
      </c>
      <c r="R1821" s="46">
        <v>0</v>
      </c>
      <c r="S1821" s="46">
        <v>0</v>
      </c>
      <c r="T1821" s="46">
        <v>5993.8</v>
      </c>
      <c r="U1821" s="46">
        <v>16102114.800000001</v>
      </c>
      <c r="V1821" s="46">
        <v>0</v>
      </c>
      <c r="W1821" s="46">
        <v>0</v>
      </c>
    </row>
    <row r="1822" spans="1:23" s="27" customFormat="1" ht="24.75" hidden="1" customHeight="1">
      <c r="A1822" s="16">
        <v>578</v>
      </c>
      <c r="B1822" s="7" t="s">
        <v>1258</v>
      </c>
      <c r="C1822" s="40">
        <f t="shared" si="206"/>
        <v>8613840.8599999994</v>
      </c>
      <c r="D1822" s="47">
        <v>46121.440000000002</v>
      </c>
      <c r="E1822" s="46">
        <v>0</v>
      </c>
      <c r="F1822" s="46">
        <v>0</v>
      </c>
      <c r="G1822" s="46">
        <v>0</v>
      </c>
      <c r="H1822" s="46">
        <v>0</v>
      </c>
      <c r="I1822" s="46">
        <v>0</v>
      </c>
      <c r="J1822" s="46">
        <v>0</v>
      </c>
      <c r="K1822" s="46">
        <v>0</v>
      </c>
      <c r="L1822" s="8">
        <v>4</v>
      </c>
      <c r="M1822" s="46">
        <v>8567719.4199999999</v>
      </c>
      <c r="N1822" s="46">
        <v>0</v>
      </c>
      <c r="O1822" s="46">
        <v>0</v>
      </c>
      <c r="P1822" s="46">
        <v>0</v>
      </c>
      <c r="Q1822" s="46">
        <v>0</v>
      </c>
      <c r="R1822" s="46">
        <v>0</v>
      </c>
      <c r="S1822" s="46">
        <v>0</v>
      </c>
      <c r="T1822" s="46">
        <v>0</v>
      </c>
      <c r="U1822" s="46">
        <v>0</v>
      </c>
      <c r="V1822" s="46">
        <v>0</v>
      </c>
      <c r="W1822" s="46">
        <v>0</v>
      </c>
    </row>
    <row r="1823" spans="1:23" s="27" customFormat="1" ht="24.75" hidden="1" customHeight="1">
      <c r="A1823" s="16">
        <v>579</v>
      </c>
      <c r="B1823" s="7" t="s">
        <v>476</v>
      </c>
      <c r="C1823" s="40">
        <f t="shared" si="206"/>
        <v>12194101.609999999</v>
      </c>
      <c r="D1823" s="47">
        <f t="shared" si="207"/>
        <v>255486.37</v>
      </c>
      <c r="E1823" s="46">
        <v>0</v>
      </c>
      <c r="F1823" s="46">
        <v>0</v>
      </c>
      <c r="G1823" s="46">
        <v>0</v>
      </c>
      <c r="H1823" s="46">
        <v>0</v>
      </c>
      <c r="I1823" s="46">
        <v>0</v>
      </c>
      <c r="J1823" s="46">
        <v>0</v>
      </c>
      <c r="K1823" s="46">
        <v>0</v>
      </c>
      <c r="L1823" s="8">
        <v>0</v>
      </c>
      <c r="M1823" s="46">
        <v>0</v>
      </c>
      <c r="N1823" s="46">
        <v>2154.1</v>
      </c>
      <c r="O1823" s="46">
        <v>11938615.24</v>
      </c>
      <c r="P1823" s="46">
        <v>0</v>
      </c>
      <c r="Q1823" s="46">
        <v>0</v>
      </c>
      <c r="R1823" s="46">
        <v>0</v>
      </c>
      <c r="S1823" s="46">
        <v>0</v>
      </c>
      <c r="T1823" s="46">
        <v>0</v>
      </c>
      <c r="U1823" s="46">
        <v>0</v>
      </c>
      <c r="V1823" s="46">
        <v>0</v>
      </c>
      <c r="W1823" s="46">
        <v>0</v>
      </c>
    </row>
    <row r="1824" spans="1:23" s="27" customFormat="1" ht="24.75" hidden="1" customHeight="1">
      <c r="A1824" s="16">
        <v>580</v>
      </c>
      <c r="B1824" s="7" t="s">
        <v>477</v>
      </c>
      <c r="C1824" s="40">
        <f t="shared" si="206"/>
        <v>7090481.75</v>
      </c>
      <c r="D1824" s="47">
        <f t="shared" si="207"/>
        <v>142474.19</v>
      </c>
      <c r="E1824" s="46">
        <v>290334.96999999997</v>
      </c>
      <c r="F1824" s="46">
        <v>0</v>
      </c>
      <c r="G1824" s="46">
        <v>0</v>
      </c>
      <c r="H1824" s="46">
        <v>0</v>
      </c>
      <c r="I1824" s="46">
        <v>0</v>
      </c>
      <c r="J1824" s="46">
        <v>0</v>
      </c>
      <c r="K1824" s="46">
        <v>0</v>
      </c>
      <c r="L1824" s="8">
        <v>0</v>
      </c>
      <c r="M1824" s="46">
        <v>0</v>
      </c>
      <c r="N1824" s="46">
        <v>786.1</v>
      </c>
      <c r="O1824" s="46">
        <v>6657672.5899999999</v>
      </c>
      <c r="P1824" s="46">
        <v>0</v>
      </c>
      <c r="Q1824" s="46">
        <v>0</v>
      </c>
      <c r="R1824" s="46">
        <v>0</v>
      </c>
      <c r="S1824" s="46">
        <v>0</v>
      </c>
      <c r="T1824" s="46">
        <v>0</v>
      </c>
      <c r="U1824" s="46">
        <v>0</v>
      </c>
      <c r="V1824" s="46">
        <v>0</v>
      </c>
      <c r="W1824" s="46">
        <v>0</v>
      </c>
    </row>
    <row r="1825" spans="1:23" s="27" customFormat="1" ht="24.75" hidden="1" customHeight="1">
      <c r="A1825" s="16">
        <v>581</v>
      </c>
      <c r="B1825" s="7" t="s">
        <v>81</v>
      </c>
      <c r="C1825" s="40">
        <f t="shared" si="206"/>
        <v>4726165.43</v>
      </c>
      <c r="D1825" s="47">
        <f t="shared" si="207"/>
        <v>95873.66</v>
      </c>
      <c r="E1825" s="46">
        <v>150214.31</v>
      </c>
      <c r="F1825" s="46">
        <v>0</v>
      </c>
      <c r="G1825" s="46">
        <v>3264728.57</v>
      </c>
      <c r="H1825" s="46">
        <v>0</v>
      </c>
      <c r="I1825" s="46">
        <v>0</v>
      </c>
      <c r="J1825" s="46">
        <v>1215348.8899999999</v>
      </c>
      <c r="K1825" s="46">
        <v>0</v>
      </c>
      <c r="L1825" s="8">
        <v>0</v>
      </c>
      <c r="M1825" s="46">
        <v>0</v>
      </c>
      <c r="N1825" s="46">
        <v>0</v>
      </c>
      <c r="O1825" s="46">
        <v>0</v>
      </c>
      <c r="P1825" s="46">
        <v>0</v>
      </c>
      <c r="Q1825" s="46">
        <v>0</v>
      </c>
      <c r="R1825" s="46">
        <v>0</v>
      </c>
      <c r="S1825" s="46">
        <v>0</v>
      </c>
      <c r="T1825" s="46">
        <v>0</v>
      </c>
      <c r="U1825" s="46">
        <v>0</v>
      </c>
      <c r="V1825" s="46">
        <v>0</v>
      </c>
      <c r="W1825" s="46">
        <v>0</v>
      </c>
    </row>
    <row r="1826" spans="1:23" s="27" customFormat="1" ht="24.75" hidden="1" customHeight="1">
      <c r="A1826" s="16">
        <v>582</v>
      </c>
      <c r="B1826" s="7" t="s">
        <v>82</v>
      </c>
      <c r="C1826" s="40">
        <f t="shared" si="206"/>
        <v>1324248.71</v>
      </c>
      <c r="D1826" s="47">
        <f t="shared" si="207"/>
        <v>26212.42</v>
      </c>
      <c r="E1826" s="46">
        <v>73157.02</v>
      </c>
      <c r="F1826" s="46">
        <v>0</v>
      </c>
      <c r="G1826" s="46">
        <v>0</v>
      </c>
      <c r="H1826" s="46">
        <v>0</v>
      </c>
      <c r="I1826" s="46">
        <v>0</v>
      </c>
      <c r="J1826" s="46">
        <v>1224879.27</v>
      </c>
      <c r="K1826" s="46">
        <v>0</v>
      </c>
      <c r="L1826" s="8">
        <v>0</v>
      </c>
      <c r="M1826" s="46">
        <v>0</v>
      </c>
      <c r="N1826" s="46">
        <v>0</v>
      </c>
      <c r="O1826" s="46">
        <v>0</v>
      </c>
      <c r="P1826" s="46">
        <v>0</v>
      </c>
      <c r="Q1826" s="46">
        <v>0</v>
      </c>
      <c r="R1826" s="46">
        <v>0</v>
      </c>
      <c r="S1826" s="46">
        <v>0</v>
      </c>
      <c r="T1826" s="46">
        <v>0</v>
      </c>
      <c r="U1826" s="46">
        <v>0</v>
      </c>
      <c r="V1826" s="46">
        <v>0</v>
      </c>
      <c r="W1826" s="46">
        <v>0</v>
      </c>
    </row>
    <row r="1827" spans="1:23" s="27" customFormat="1" ht="24.75" hidden="1" customHeight="1">
      <c r="A1827" s="16">
        <v>583</v>
      </c>
      <c r="B1827" s="7" t="s">
        <v>1287</v>
      </c>
      <c r="C1827" s="40">
        <f t="shared" si="206"/>
        <v>4499365.26</v>
      </c>
      <c r="D1827" s="47">
        <v>24105.71</v>
      </c>
      <c r="E1827" s="46">
        <v>0</v>
      </c>
      <c r="F1827" s="46">
        <v>0</v>
      </c>
      <c r="G1827" s="46">
        <v>0</v>
      </c>
      <c r="H1827" s="46">
        <v>0</v>
      </c>
      <c r="I1827" s="46">
        <v>0</v>
      </c>
      <c r="J1827" s="46">
        <v>0</v>
      </c>
      <c r="K1827" s="46">
        <v>0</v>
      </c>
      <c r="L1827" s="8">
        <v>2</v>
      </c>
      <c r="M1827" s="46">
        <v>4475259.55</v>
      </c>
      <c r="N1827" s="46">
        <v>0</v>
      </c>
      <c r="O1827" s="46">
        <v>0</v>
      </c>
      <c r="P1827" s="46">
        <v>0</v>
      </c>
      <c r="Q1827" s="46">
        <v>0</v>
      </c>
      <c r="R1827" s="46">
        <v>0</v>
      </c>
      <c r="S1827" s="46">
        <v>0</v>
      </c>
      <c r="T1827" s="46">
        <v>0</v>
      </c>
      <c r="U1827" s="46">
        <v>0</v>
      </c>
      <c r="V1827" s="46">
        <v>0</v>
      </c>
      <c r="W1827" s="46">
        <v>0</v>
      </c>
    </row>
    <row r="1828" spans="1:23" s="27" customFormat="1" ht="24.75" hidden="1" customHeight="1">
      <c r="A1828" s="16">
        <v>584</v>
      </c>
      <c r="B1828" s="7" t="s">
        <v>415</v>
      </c>
      <c r="C1828" s="40">
        <f t="shared" si="206"/>
        <v>13516569.84</v>
      </c>
      <c r="D1828" s="47">
        <f t="shared" si="207"/>
        <v>283194.23999999999</v>
      </c>
      <c r="E1828" s="46">
        <v>0</v>
      </c>
      <c r="F1828" s="46">
        <v>635613.6</v>
      </c>
      <c r="G1828" s="46">
        <v>4158242.4</v>
      </c>
      <c r="H1828" s="46">
        <v>1281553.2</v>
      </c>
      <c r="I1828" s="46">
        <v>531423.6</v>
      </c>
      <c r="J1828" s="46">
        <v>899028</v>
      </c>
      <c r="K1828" s="46">
        <v>0</v>
      </c>
      <c r="L1828" s="8">
        <v>0</v>
      </c>
      <c r="M1828" s="46">
        <v>0</v>
      </c>
      <c r="N1828" s="46">
        <v>389.8</v>
      </c>
      <c r="O1828" s="46">
        <v>2712385.2</v>
      </c>
      <c r="P1828" s="46">
        <v>0</v>
      </c>
      <c r="Q1828" s="46">
        <v>0</v>
      </c>
      <c r="R1828" s="46">
        <v>2345</v>
      </c>
      <c r="S1828" s="46">
        <v>3015129.6</v>
      </c>
      <c r="T1828" s="46">
        <v>0</v>
      </c>
      <c r="U1828" s="46">
        <v>0</v>
      </c>
      <c r="V1828" s="46">
        <v>0</v>
      </c>
      <c r="W1828" s="46">
        <v>0</v>
      </c>
    </row>
    <row r="1829" spans="1:23" s="27" customFormat="1" ht="24.75" hidden="1" customHeight="1">
      <c r="A1829" s="16">
        <v>585</v>
      </c>
      <c r="B1829" s="7" t="s">
        <v>416</v>
      </c>
      <c r="C1829" s="40">
        <f t="shared" si="206"/>
        <v>24769469.109999999</v>
      </c>
      <c r="D1829" s="47">
        <f t="shared" si="207"/>
        <v>518960.88</v>
      </c>
      <c r="E1829" s="46">
        <v>0</v>
      </c>
      <c r="F1829" s="46">
        <v>0</v>
      </c>
      <c r="G1829" s="46">
        <v>7099013.2300000004</v>
      </c>
      <c r="H1829" s="46">
        <v>3891449.02</v>
      </c>
      <c r="I1829" s="46">
        <v>1310319.8899999999</v>
      </c>
      <c r="J1829" s="46">
        <v>2215593.25</v>
      </c>
      <c r="K1829" s="46">
        <v>0</v>
      </c>
      <c r="L1829" s="8">
        <v>0</v>
      </c>
      <c r="M1829" s="46">
        <v>0</v>
      </c>
      <c r="N1829" s="46">
        <v>1976.7</v>
      </c>
      <c r="O1829" s="46">
        <v>9734132.8399999999</v>
      </c>
      <c r="P1829" s="46">
        <v>0</v>
      </c>
      <c r="Q1829" s="46">
        <v>0</v>
      </c>
      <c r="R1829" s="46">
        <v>0</v>
      </c>
      <c r="S1829" s="46">
        <v>0</v>
      </c>
      <c r="T1829" s="46">
        <v>0</v>
      </c>
      <c r="U1829" s="46">
        <v>0</v>
      </c>
      <c r="V1829" s="46">
        <v>0</v>
      </c>
      <c r="W1829" s="46">
        <v>0</v>
      </c>
    </row>
    <row r="1830" spans="1:23" s="27" customFormat="1" ht="24.75" hidden="1" customHeight="1">
      <c r="A1830" s="16">
        <v>586</v>
      </c>
      <c r="B1830" s="7" t="s">
        <v>417</v>
      </c>
      <c r="C1830" s="40">
        <f t="shared" si="206"/>
        <v>2213412.61</v>
      </c>
      <c r="D1830" s="47">
        <f t="shared" si="207"/>
        <v>46374.61</v>
      </c>
      <c r="E1830" s="46">
        <v>0</v>
      </c>
      <c r="F1830" s="46">
        <v>0</v>
      </c>
      <c r="G1830" s="46">
        <v>2167038</v>
      </c>
      <c r="H1830" s="46">
        <v>0</v>
      </c>
      <c r="I1830" s="46">
        <v>0</v>
      </c>
      <c r="J1830" s="46">
        <v>0</v>
      </c>
      <c r="K1830" s="46">
        <v>0</v>
      </c>
      <c r="L1830" s="8">
        <v>0</v>
      </c>
      <c r="M1830" s="46">
        <v>0</v>
      </c>
      <c r="N1830" s="46">
        <v>0</v>
      </c>
      <c r="O1830" s="46">
        <v>0</v>
      </c>
      <c r="P1830" s="46">
        <v>0</v>
      </c>
      <c r="Q1830" s="46">
        <v>0</v>
      </c>
      <c r="R1830" s="46">
        <v>0</v>
      </c>
      <c r="S1830" s="46">
        <v>0</v>
      </c>
      <c r="T1830" s="46">
        <v>0</v>
      </c>
      <c r="U1830" s="46">
        <v>0</v>
      </c>
      <c r="V1830" s="46">
        <v>0</v>
      </c>
      <c r="W1830" s="46">
        <v>0</v>
      </c>
    </row>
    <row r="1831" spans="1:23" s="27" customFormat="1" ht="24.75" hidden="1" customHeight="1">
      <c r="A1831" s="16">
        <v>587</v>
      </c>
      <c r="B1831" s="7" t="s">
        <v>418</v>
      </c>
      <c r="C1831" s="40">
        <f t="shared" si="206"/>
        <v>5557769.9699999997</v>
      </c>
      <c r="D1831" s="47">
        <f t="shared" si="207"/>
        <v>116444.37</v>
      </c>
      <c r="E1831" s="46">
        <v>0</v>
      </c>
      <c r="F1831" s="46">
        <v>0</v>
      </c>
      <c r="G1831" s="46">
        <v>3282889.2</v>
      </c>
      <c r="H1831" s="46">
        <v>0</v>
      </c>
      <c r="I1831" s="46">
        <v>0</v>
      </c>
      <c r="J1831" s="46">
        <v>0</v>
      </c>
      <c r="K1831" s="46">
        <v>0</v>
      </c>
      <c r="L1831" s="8">
        <v>0</v>
      </c>
      <c r="M1831" s="46">
        <v>0</v>
      </c>
      <c r="N1831" s="46">
        <v>385.1</v>
      </c>
      <c r="O1831" s="46">
        <v>2158436.4</v>
      </c>
      <c r="P1831" s="46">
        <v>0</v>
      </c>
      <c r="Q1831" s="46">
        <v>0</v>
      </c>
      <c r="R1831" s="46">
        <v>0</v>
      </c>
      <c r="S1831" s="46">
        <v>0</v>
      </c>
      <c r="T1831" s="46">
        <v>0</v>
      </c>
      <c r="U1831" s="46">
        <v>0</v>
      </c>
      <c r="V1831" s="46">
        <v>0</v>
      </c>
      <c r="W1831" s="46">
        <v>0</v>
      </c>
    </row>
    <row r="1832" spans="1:23" s="27" customFormat="1" ht="24.75" hidden="1" customHeight="1">
      <c r="A1832" s="16">
        <v>588</v>
      </c>
      <c r="B1832" s="7" t="s">
        <v>478</v>
      </c>
      <c r="C1832" s="40">
        <f t="shared" si="206"/>
        <v>12704065.25</v>
      </c>
      <c r="D1832" s="47">
        <f t="shared" si="207"/>
        <v>258251.92</v>
      </c>
      <c r="E1832" s="46">
        <v>377966.53</v>
      </c>
      <c r="F1832" s="46">
        <v>0</v>
      </c>
      <c r="G1832" s="46">
        <v>0</v>
      </c>
      <c r="H1832" s="46">
        <v>0</v>
      </c>
      <c r="I1832" s="46">
        <v>0</v>
      </c>
      <c r="J1832" s="46">
        <v>0</v>
      </c>
      <c r="K1832" s="46">
        <v>0</v>
      </c>
      <c r="L1832" s="8">
        <v>0</v>
      </c>
      <c r="M1832" s="46">
        <v>0</v>
      </c>
      <c r="N1832" s="46">
        <v>1470</v>
      </c>
      <c r="O1832" s="46">
        <v>7782212.4000000004</v>
      </c>
      <c r="P1832" s="46">
        <v>0</v>
      </c>
      <c r="Q1832" s="46">
        <v>0</v>
      </c>
      <c r="R1832" s="46">
        <v>3844</v>
      </c>
      <c r="S1832" s="46">
        <v>4285634.4000000004</v>
      </c>
      <c r="T1832" s="46">
        <v>0</v>
      </c>
      <c r="U1832" s="46">
        <v>0</v>
      </c>
      <c r="V1832" s="46">
        <v>0</v>
      </c>
      <c r="W1832" s="46">
        <v>0</v>
      </c>
    </row>
    <row r="1833" spans="1:23" s="27" customFormat="1" ht="24.75" hidden="1" customHeight="1">
      <c r="A1833" s="16">
        <v>589</v>
      </c>
      <c r="B1833" s="7" t="s">
        <v>479</v>
      </c>
      <c r="C1833" s="40">
        <f t="shared" si="206"/>
        <v>41005997.810000002</v>
      </c>
      <c r="D1833" s="47">
        <f t="shared" si="207"/>
        <v>849774.93</v>
      </c>
      <c r="E1833" s="46">
        <v>447114.17</v>
      </c>
      <c r="F1833" s="46">
        <v>3160475.81</v>
      </c>
      <c r="G1833" s="46">
        <v>9951619.7100000009</v>
      </c>
      <c r="H1833" s="46">
        <v>7223655.5</v>
      </c>
      <c r="I1833" s="46">
        <v>4243289.46</v>
      </c>
      <c r="J1833" s="46">
        <v>4131422.88</v>
      </c>
      <c r="K1833" s="46">
        <v>0</v>
      </c>
      <c r="L1833" s="8">
        <v>0</v>
      </c>
      <c r="M1833" s="46">
        <v>0</v>
      </c>
      <c r="N1833" s="46">
        <v>1984.5</v>
      </c>
      <c r="O1833" s="46">
        <v>10998645.35</v>
      </c>
      <c r="P1833" s="46">
        <v>0</v>
      </c>
      <c r="Q1833" s="46">
        <v>0</v>
      </c>
      <c r="R1833" s="46">
        <v>0</v>
      </c>
      <c r="S1833" s="46">
        <v>0</v>
      </c>
      <c r="T1833" s="46">
        <v>0</v>
      </c>
      <c r="U1833" s="46">
        <v>0</v>
      </c>
      <c r="V1833" s="46">
        <v>0</v>
      </c>
      <c r="W1833" s="46">
        <v>0</v>
      </c>
    </row>
    <row r="1834" spans="1:23" s="27" customFormat="1" ht="24.75" hidden="1" customHeight="1">
      <c r="A1834" s="16">
        <v>590</v>
      </c>
      <c r="B1834" s="7" t="s">
        <v>132</v>
      </c>
      <c r="C1834" s="40">
        <f t="shared" si="206"/>
        <v>8624487.6199999992</v>
      </c>
      <c r="D1834" s="47">
        <f t="shared" si="207"/>
        <v>175355.07</v>
      </c>
      <c r="E1834" s="46">
        <v>254970.45</v>
      </c>
      <c r="F1834" s="46">
        <v>1829799.03</v>
      </c>
      <c r="G1834" s="46">
        <v>0</v>
      </c>
      <c r="H1834" s="46">
        <v>0</v>
      </c>
      <c r="I1834" s="46">
        <v>0</v>
      </c>
      <c r="J1834" s="46">
        <v>0</v>
      </c>
      <c r="K1834" s="46">
        <v>0</v>
      </c>
      <c r="L1834" s="8">
        <v>0</v>
      </c>
      <c r="M1834" s="46">
        <v>0</v>
      </c>
      <c r="N1834" s="46">
        <v>0</v>
      </c>
      <c r="O1834" s="46">
        <v>0</v>
      </c>
      <c r="P1834" s="46">
        <v>0</v>
      </c>
      <c r="Q1834" s="46">
        <v>0</v>
      </c>
      <c r="R1834" s="46">
        <v>2299</v>
      </c>
      <c r="S1834" s="46">
        <v>6364363.0700000003</v>
      </c>
      <c r="T1834" s="46">
        <v>0</v>
      </c>
      <c r="U1834" s="46">
        <v>0</v>
      </c>
      <c r="V1834" s="46">
        <v>0</v>
      </c>
      <c r="W1834" s="46">
        <v>0</v>
      </c>
    </row>
    <row r="1835" spans="1:23" s="27" customFormat="1" ht="24.75" hidden="1" customHeight="1">
      <c r="A1835" s="16">
        <v>591</v>
      </c>
      <c r="B1835" s="7" t="s">
        <v>480</v>
      </c>
      <c r="C1835" s="40">
        <f t="shared" si="206"/>
        <v>31852822.760000002</v>
      </c>
      <c r="D1835" s="47">
        <f t="shared" si="207"/>
        <v>655825.47</v>
      </c>
      <c r="E1835" s="46">
        <v>550947.25</v>
      </c>
      <c r="F1835" s="46">
        <v>0</v>
      </c>
      <c r="G1835" s="46">
        <v>0</v>
      </c>
      <c r="H1835" s="46">
        <v>5501509.6900000004</v>
      </c>
      <c r="I1835" s="46">
        <v>3231673.78</v>
      </c>
      <c r="J1835" s="46">
        <v>3146476.6</v>
      </c>
      <c r="K1835" s="46">
        <v>0</v>
      </c>
      <c r="L1835" s="8">
        <v>0</v>
      </c>
      <c r="M1835" s="46">
        <v>0</v>
      </c>
      <c r="N1835" s="46">
        <v>1466</v>
      </c>
      <c r="O1835" s="46">
        <v>8124975.5999999996</v>
      </c>
      <c r="P1835" s="46">
        <v>0</v>
      </c>
      <c r="Q1835" s="46">
        <v>0</v>
      </c>
      <c r="R1835" s="46">
        <v>3844</v>
      </c>
      <c r="S1835" s="46">
        <v>10641414.369999999</v>
      </c>
      <c r="T1835" s="46">
        <v>0</v>
      </c>
      <c r="U1835" s="46">
        <v>0</v>
      </c>
      <c r="V1835" s="46">
        <v>0</v>
      </c>
      <c r="W1835" s="46">
        <v>0</v>
      </c>
    </row>
    <row r="1836" spans="1:23" s="27" customFormat="1" ht="24.75" hidden="1" customHeight="1">
      <c r="A1836" s="16">
        <v>592</v>
      </c>
      <c r="B1836" s="7" t="s">
        <v>481</v>
      </c>
      <c r="C1836" s="40">
        <f t="shared" si="206"/>
        <v>8040943.4699999997</v>
      </c>
      <c r="D1836" s="47">
        <f t="shared" si="207"/>
        <v>163385.97</v>
      </c>
      <c r="E1836" s="46">
        <v>242698.86</v>
      </c>
      <c r="F1836" s="46">
        <v>1284337.1599999999</v>
      </c>
      <c r="G1836" s="46">
        <v>0</v>
      </c>
      <c r="H1836" s="46">
        <v>0</v>
      </c>
      <c r="I1836" s="46">
        <v>0</v>
      </c>
      <c r="J1836" s="46">
        <v>0</v>
      </c>
      <c r="K1836" s="46">
        <v>0</v>
      </c>
      <c r="L1836" s="8">
        <v>0</v>
      </c>
      <c r="M1836" s="46">
        <v>0</v>
      </c>
      <c r="N1836" s="46">
        <v>0</v>
      </c>
      <c r="O1836" s="46">
        <v>0</v>
      </c>
      <c r="P1836" s="46">
        <v>0</v>
      </c>
      <c r="Q1836" s="46">
        <v>0</v>
      </c>
      <c r="R1836" s="46">
        <v>2294</v>
      </c>
      <c r="S1836" s="46">
        <v>6350521.4800000004</v>
      </c>
      <c r="T1836" s="46">
        <v>0</v>
      </c>
      <c r="U1836" s="46">
        <v>0</v>
      </c>
      <c r="V1836" s="46">
        <v>0</v>
      </c>
      <c r="W1836" s="46">
        <v>0</v>
      </c>
    </row>
    <row r="1837" spans="1:23" s="27" customFormat="1" ht="24.75" hidden="1" customHeight="1">
      <c r="A1837" s="16">
        <v>593</v>
      </c>
      <c r="B1837" s="7" t="s">
        <v>482</v>
      </c>
      <c r="C1837" s="40">
        <f t="shared" si="206"/>
        <v>43482292.460000001</v>
      </c>
      <c r="D1837" s="47">
        <f t="shared" si="207"/>
        <v>904086.22</v>
      </c>
      <c r="E1837" s="46">
        <v>331186.82</v>
      </c>
      <c r="F1837" s="46">
        <v>4650593.0999999996</v>
      </c>
      <c r="G1837" s="46">
        <v>14643660.26</v>
      </c>
      <c r="H1837" s="46">
        <v>10629501.529999999</v>
      </c>
      <c r="I1837" s="46">
        <v>6243937.2699999996</v>
      </c>
      <c r="J1837" s="46">
        <v>6079327.2599999998</v>
      </c>
      <c r="K1837" s="46">
        <v>0</v>
      </c>
      <c r="L1837" s="8">
        <v>0</v>
      </c>
      <c r="M1837" s="46">
        <v>0</v>
      </c>
      <c r="N1837" s="46">
        <v>0</v>
      </c>
      <c r="O1837" s="46">
        <v>0</v>
      </c>
      <c r="P1837" s="46">
        <v>0</v>
      </c>
      <c r="Q1837" s="46">
        <v>0</v>
      </c>
      <c r="R1837" s="46">
        <v>0</v>
      </c>
      <c r="S1837" s="46">
        <v>0</v>
      </c>
      <c r="T1837" s="46">
        <v>0</v>
      </c>
      <c r="U1837" s="46">
        <v>0</v>
      </c>
      <c r="V1837" s="46">
        <v>0</v>
      </c>
      <c r="W1837" s="46">
        <v>0</v>
      </c>
    </row>
    <row r="1838" spans="1:23" s="27" customFormat="1" ht="24.75" hidden="1" customHeight="1">
      <c r="A1838" s="16">
        <v>594</v>
      </c>
      <c r="B1838" s="7" t="s">
        <v>1479</v>
      </c>
      <c r="C1838" s="40">
        <f t="shared" si="206"/>
        <v>17674543.890000001</v>
      </c>
      <c r="D1838" s="47">
        <f t="shared" si="207"/>
        <v>353028.97</v>
      </c>
      <c r="E1838" s="46">
        <f t="shared" ref="E1838" si="208">ROUND((F1838+G1838+H1838+I1838+J1838+K1838+M1838+O1838+Q1838+S1838+U1838+W1838)*0.05,2)</f>
        <v>824834.04</v>
      </c>
      <c r="F1838" s="46">
        <v>0</v>
      </c>
      <c r="G1838" s="46">
        <v>0</v>
      </c>
      <c r="H1838" s="46">
        <v>0</v>
      </c>
      <c r="I1838" s="46">
        <v>0</v>
      </c>
      <c r="J1838" s="46">
        <v>0</v>
      </c>
      <c r="K1838" s="46">
        <v>0</v>
      </c>
      <c r="L1838" s="8">
        <v>5</v>
      </c>
      <c r="M1838" s="46">
        <v>16496680.880000001</v>
      </c>
      <c r="N1838" s="46">
        <v>0</v>
      </c>
      <c r="O1838" s="46">
        <v>0</v>
      </c>
      <c r="P1838" s="46">
        <v>0</v>
      </c>
      <c r="Q1838" s="46">
        <v>0</v>
      </c>
      <c r="R1838" s="46">
        <v>0</v>
      </c>
      <c r="S1838" s="46">
        <v>0</v>
      </c>
      <c r="T1838" s="46">
        <v>0</v>
      </c>
      <c r="U1838" s="46">
        <v>0</v>
      </c>
      <c r="V1838" s="46">
        <v>0</v>
      </c>
      <c r="W1838" s="46">
        <v>0</v>
      </c>
    </row>
    <row r="1839" spans="1:23" s="1" customFormat="1" ht="24.75" hidden="1" customHeight="1">
      <c r="A1839" s="162" t="s">
        <v>133</v>
      </c>
      <c r="B1839" s="162"/>
      <c r="C1839" s="44">
        <f t="shared" si="206"/>
        <v>2524255795.6799998</v>
      </c>
      <c r="D1839" s="77">
        <f>ROUND(SUM(D1609:D1838),2)</f>
        <v>47797385.159999996</v>
      </c>
      <c r="E1839" s="77">
        <f t="shared" ref="E1839:W1839" si="209">ROUND(SUM(E1609:E1838),2)</f>
        <v>32770610.100000001</v>
      </c>
      <c r="F1839" s="77">
        <f t="shared" si="209"/>
        <v>87987902.239999995</v>
      </c>
      <c r="G1839" s="77">
        <f t="shared" si="209"/>
        <v>225642376.00999999</v>
      </c>
      <c r="H1839" s="77">
        <f t="shared" si="209"/>
        <v>154047726.69</v>
      </c>
      <c r="I1839" s="77">
        <f t="shared" si="209"/>
        <v>73795857.540000007</v>
      </c>
      <c r="J1839" s="77">
        <f t="shared" si="209"/>
        <v>98339282.540000007</v>
      </c>
      <c r="K1839" s="77">
        <f t="shared" si="209"/>
        <v>0</v>
      </c>
      <c r="L1839" s="77">
        <f t="shared" si="209"/>
        <v>321</v>
      </c>
      <c r="M1839" s="77">
        <f t="shared" si="209"/>
        <v>674037118.80999994</v>
      </c>
      <c r="N1839" s="77">
        <f t="shared" si="209"/>
        <v>104967</v>
      </c>
      <c r="O1839" s="77">
        <f t="shared" si="209"/>
        <v>528497162.13</v>
      </c>
      <c r="P1839" s="77">
        <f t="shared" si="209"/>
        <v>12227</v>
      </c>
      <c r="Q1839" s="77">
        <f t="shared" si="209"/>
        <v>27069100.760000002</v>
      </c>
      <c r="R1839" s="77">
        <f t="shared" si="209"/>
        <v>154893.70000000001</v>
      </c>
      <c r="S1839" s="77">
        <f t="shared" si="209"/>
        <v>310395585.07999998</v>
      </c>
      <c r="T1839" s="77">
        <f t="shared" si="209"/>
        <v>93544.92</v>
      </c>
      <c r="U1839" s="77">
        <f t="shared" si="209"/>
        <v>263875688.62</v>
      </c>
      <c r="V1839" s="77">
        <f t="shared" si="209"/>
        <v>0</v>
      </c>
      <c r="W1839" s="77">
        <f t="shared" si="209"/>
        <v>0</v>
      </c>
    </row>
    <row r="1840" spans="1:23" s="22" customFormat="1" ht="24.75" hidden="1" customHeight="1">
      <c r="A1840" s="138" t="s">
        <v>61</v>
      </c>
      <c r="B1840" s="139"/>
      <c r="C1840" s="140"/>
      <c r="D1840" s="75"/>
      <c r="E1840" s="46"/>
      <c r="F1840" s="46"/>
      <c r="G1840" s="46"/>
      <c r="H1840" s="46"/>
      <c r="I1840" s="46"/>
      <c r="J1840" s="46"/>
      <c r="K1840" s="46"/>
      <c r="L1840" s="45"/>
      <c r="M1840" s="46"/>
      <c r="N1840" s="48"/>
      <c r="O1840" s="46"/>
      <c r="P1840" s="48"/>
      <c r="Q1840" s="46"/>
      <c r="R1840" s="48"/>
      <c r="S1840" s="46"/>
      <c r="T1840" s="46"/>
      <c r="U1840" s="46"/>
      <c r="V1840" s="48"/>
      <c r="W1840" s="48"/>
    </row>
    <row r="1841" spans="1:23" s="27" customFormat="1" ht="24.75" hidden="1" customHeight="1">
      <c r="A1841" s="16">
        <v>595</v>
      </c>
      <c r="B1841" s="7" t="s">
        <v>1015</v>
      </c>
      <c r="C1841" s="40">
        <f t="shared" ref="C1841:C1859" si="210">ROUND(SUM(D1841+E1841+F1841+G1841+H1841+I1841+J1841+K1841+M1841+O1841+Q1841+S1841+U1841+W1841),2)</f>
        <v>3254992.92</v>
      </c>
      <c r="D1841" s="47">
        <f t="shared" ref="D1841:D1856" si="211">ROUND((F1841+G1841+H1841+I1841+J1841+K1841+M1841+O1841+Q1841+S1841+U1841+W1841)*0.0214,2)</f>
        <v>66015.83</v>
      </c>
      <c r="E1841" s="46">
        <v>104125.09</v>
      </c>
      <c r="F1841" s="46">
        <v>358599.6</v>
      </c>
      <c r="G1841" s="46">
        <v>0</v>
      </c>
      <c r="H1841" s="46">
        <v>0</v>
      </c>
      <c r="I1841" s="46">
        <v>0</v>
      </c>
      <c r="J1841" s="46">
        <v>0</v>
      </c>
      <c r="K1841" s="46">
        <v>0</v>
      </c>
      <c r="L1841" s="8">
        <v>0</v>
      </c>
      <c r="M1841" s="46">
        <v>0</v>
      </c>
      <c r="N1841" s="46">
        <v>512</v>
      </c>
      <c r="O1841" s="46">
        <v>2726252.4</v>
      </c>
      <c r="P1841" s="46">
        <v>0</v>
      </c>
      <c r="Q1841" s="46">
        <v>0</v>
      </c>
      <c r="R1841" s="46">
        <v>0</v>
      </c>
      <c r="S1841" s="46">
        <v>0</v>
      </c>
      <c r="T1841" s="46">
        <v>0</v>
      </c>
      <c r="U1841" s="46">
        <v>0</v>
      </c>
      <c r="V1841" s="46">
        <v>0</v>
      </c>
      <c r="W1841" s="48">
        <v>0</v>
      </c>
    </row>
    <row r="1842" spans="1:23" s="27" customFormat="1" ht="24.75" hidden="1" customHeight="1">
      <c r="A1842" s="16">
        <v>596</v>
      </c>
      <c r="B1842" s="7" t="s">
        <v>1016</v>
      </c>
      <c r="C1842" s="40">
        <f t="shared" si="210"/>
        <v>4935692.79</v>
      </c>
      <c r="D1842" s="47">
        <f t="shared" si="211"/>
        <v>100488.34</v>
      </c>
      <c r="E1842" s="46">
        <v>139487.54999999999</v>
      </c>
      <c r="F1842" s="46">
        <v>487544.62</v>
      </c>
      <c r="G1842" s="46">
        <v>0</v>
      </c>
      <c r="H1842" s="46">
        <v>0</v>
      </c>
      <c r="I1842" s="46">
        <v>0</v>
      </c>
      <c r="J1842" s="46">
        <v>834124.55</v>
      </c>
      <c r="K1842" s="46">
        <v>0</v>
      </c>
      <c r="L1842" s="8">
        <v>0</v>
      </c>
      <c r="M1842" s="46">
        <v>0</v>
      </c>
      <c r="N1842" s="46">
        <v>664</v>
      </c>
      <c r="O1842" s="46">
        <v>3374047.73</v>
      </c>
      <c r="P1842" s="46">
        <v>0</v>
      </c>
      <c r="Q1842" s="46">
        <v>0</v>
      </c>
      <c r="R1842" s="46">
        <v>0</v>
      </c>
      <c r="S1842" s="46">
        <v>0</v>
      </c>
      <c r="T1842" s="46">
        <v>0</v>
      </c>
      <c r="U1842" s="46">
        <v>0</v>
      </c>
      <c r="V1842" s="46">
        <v>0</v>
      </c>
      <c r="W1842" s="48">
        <v>0</v>
      </c>
    </row>
    <row r="1843" spans="1:23" s="27" customFormat="1" ht="24.75" hidden="1" customHeight="1">
      <c r="A1843" s="16">
        <v>597</v>
      </c>
      <c r="B1843" s="7" t="s">
        <v>1017</v>
      </c>
      <c r="C1843" s="40">
        <f t="shared" si="210"/>
        <v>4974165.0199999996</v>
      </c>
      <c r="D1843" s="47">
        <f t="shared" si="211"/>
        <v>101285.54</v>
      </c>
      <c r="E1843" s="46">
        <v>139910.28</v>
      </c>
      <c r="F1843" s="46">
        <v>0</v>
      </c>
      <c r="G1843" s="46">
        <v>0</v>
      </c>
      <c r="H1843" s="46">
        <v>0</v>
      </c>
      <c r="I1843" s="46">
        <v>325848</v>
      </c>
      <c r="J1843" s="46">
        <v>802730.4</v>
      </c>
      <c r="K1843" s="46">
        <v>0</v>
      </c>
      <c r="L1843" s="8">
        <v>0</v>
      </c>
      <c r="M1843" s="46">
        <v>0</v>
      </c>
      <c r="N1843" s="46">
        <v>873</v>
      </c>
      <c r="O1843" s="46">
        <v>3604390.8</v>
      </c>
      <c r="P1843" s="46">
        <v>0</v>
      </c>
      <c r="Q1843" s="46">
        <v>0</v>
      </c>
      <c r="R1843" s="46">
        <v>0</v>
      </c>
      <c r="S1843" s="46">
        <v>0</v>
      </c>
      <c r="T1843" s="46">
        <v>0</v>
      </c>
      <c r="U1843" s="46">
        <v>0</v>
      </c>
      <c r="V1843" s="46">
        <v>0</v>
      </c>
      <c r="W1843" s="48">
        <v>0</v>
      </c>
    </row>
    <row r="1844" spans="1:23" s="27" customFormat="1" ht="24.75" hidden="1" customHeight="1">
      <c r="A1844" s="16">
        <v>598</v>
      </c>
      <c r="B1844" s="7" t="s">
        <v>1018</v>
      </c>
      <c r="C1844" s="40">
        <f t="shared" si="210"/>
        <v>10356486.34</v>
      </c>
      <c r="D1844" s="47">
        <f t="shared" si="211"/>
        <v>212282.15</v>
      </c>
      <c r="E1844" s="46">
        <v>224477.39</v>
      </c>
      <c r="F1844" s="46">
        <v>1605267.6</v>
      </c>
      <c r="G1844" s="46">
        <v>4263878.4000000004</v>
      </c>
      <c r="H1844" s="46">
        <v>2181919.2000000002</v>
      </c>
      <c r="I1844" s="46">
        <v>655648.80000000005</v>
      </c>
      <c r="J1844" s="46">
        <v>1213012.8</v>
      </c>
      <c r="K1844" s="46">
        <v>0</v>
      </c>
      <c r="L1844" s="8">
        <v>0</v>
      </c>
      <c r="M1844" s="46">
        <v>0</v>
      </c>
      <c r="N1844" s="46">
        <v>0</v>
      </c>
      <c r="O1844" s="46">
        <v>0</v>
      </c>
      <c r="P1844" s="46">
        <v>0</v>
      </c>
      <c r="Q1844" s="46">
        <v>0</v>
      </c>
      <c r="R1844" s="46">
        <v>0</v>
      </c>
      <c r="S1844" s="46">
        <v>0</v>
      </c>
      <c r="T1844" s="46">
        <v>0</v>
      </c>
      <c r="U1844" s="46">
        <v>0</v>
      </c>
      <c r="V1844" s="46">
        <v>0</v>
      </c>
      <c r="W1844" s="48">
        <v>0</v>
      </c>
    </row>
    <row r="1845" spans="1:23" s="27" customFormat="1" ht="24.75" hidden="1" customHeight="1">
      <c r="A1845" s="16">
        <v>599</v>
      </c>
      <c r="B1845" s="7" t="s">
        <v>1019</v>
      </c>
      <c r="C1845" s="40">
        <f t="shared" si="210"/>
        <v>1028157.72</v>
      </c>
      <c r="D1845" s="47">
        <f t="shared" si="211"/>
        <v>20175.310000000001</v>
      </c>
      <c r="E1845" s="46">
        <v>65211.01</v>
      </c>
      <c r="F1845" s="46">
        <v>0</v>
      </c>
      <c r="G1845" s="46">
        <v>0</v>
      </c>
      <c r="H1845" s="46">
        <v>0</v>
      </c>
      <c r="I1845" s="46">
        <v>0</v>
      </c>
      <c r="J1845" s="46">
        <v>0</v>
      </c>
      <c r="K1845" s="46">
        <v>532874.49</v>
      </c>
      <c r="L1845" s="8">
        <v>0</v>
      </c>
      <c r="M1845" s="46">
        <v>0</v>
      </c>
      <c r="N1845" s="46">
        <v>0</v>
      </c>
      <c r="O1845" s="46">
        <v>0</v>
      </c>
      <c r="P1845" s="46">
        <v>488</v>
      </c>
      <c r="Q1845" s="46">
        <v>409896.91</v>
      </c>
      <c r="R1845" s="46">
        <v>0</v>
      </c>
      <c r="S1845" s="46">
        <v>0</v>
      </c>
      <c r="T1845" s="46">
        <v>0</v>
      </c>
      <c r="U1845" s="46">
        <v>0</v>
      </c>
      <c r="V1845" s="46">
        <v>0</v>
      </c>
      <c r="W1845" s="48">
        <v>0</v>
      </c>
    </row>
    <row r="1846" spans="1:23" s="27" customFormat="1" ht="24.75" hidden="1" customHeight="1">
      <c r="A1846" s="16">
        <v>600</v>
      </c>
      <c r="B1846" s="7" t="s">
        <v>1020</v>
      </c>
      <c r="C1846" s="40">
        <f t="shared" si="210"/>
        <v>530501.38</v>
      </c>
      <c r="D1846" s="47">
        <f t="shared" si="211"/>
        <v>10075.48</v>
      </c>
      <c r="E1846" s="46">
        <v>49608.89</v>
      </c>
      <c r="F1846" s="46">
        <v>0</v>
      </c>
      <c r="G1846" s="46">
        <v>0</v>
      </c>
      <c r="H1846" s="46">
        <v>0</v>
      </c>
      <c r="I1846" s="46">
        <v>0</v>
      </c>
      <c r="J1846" s="46">
        <v>0</v>
      </c>
      <c r="K1846" s="46">
        <v>470817.01</v>
      </c>
      <c r="L1846" s="8">
        <v>0</v>
      </c>
      <c r="M1846" s="46">
        <v>0</v>
      </c>
      <c r="N1846" s="46">
        <v>0</v>
      </c>
      <c r="O1846" s="46">
        <v>0</v>
      </c>
      <c r="P1846" s="46">
        <v>0</v>
      </c>
      <c r="Q1846" s="46">
        <v>0</v>
      </c>
      <c r="R1846" s="46">
        <v>0</v>
      </c>
      <c r="S1846" s="46">
        <v>0</v>
      </c>
      <c r="T1846" s="46">
        <v>0</v>
      </c>
      <c r="U1846" s="46">
        <v>0</v>
      </c>
      <c r="V1846" s="46">
        <v>0</v>
      </c>
      <c r="W1846" s="48">
        <v>0</v>
      </c>
    </row>
    <row r="1847" spans="1:23" s="27" customFormat="1" ht="24.75" hidden="1" customHeight="1">
      <c r="A1847" s="16">
        <v>601</v>
      </c>
      <c r="B1847" s="7" t="s">
        <v>1021</v>
      </c>
      <c r="C1847" s="40">
        <f t="shared" si="210"/>
        <v>1558871.7</v>
      </c>
      <c r="D1847" s="47">
        <f t="shared" si="211"/>
        <v>31256.38</v>
      </c>
      <c r="E1847" s="46">
        <v>67036.62</v>
      </c>
      <c r="F1847" s="46">
        <v>0</v>
      </c>
      <c r="G1847" s="46">
        <v>0</v>
      </c>
      <c r="H1847" s="46">
        <v>0</v>
      </c>
      <c r="I1847" s="46">
        <v>0</v>
      </c>
      <c r="J1847" s="46">
        <v>0</v>
      </c>
      <c r="K1847" s="46">
        <v>542654.47</v>
      </c>
      <c r="L1847" s="8">
        <v>0</v>
      </c>
      <c r="M1847" s="46">
        <v>0</v>
      </c>
      <c r="N1847" s="46">
        <v>0</v>
      </c>
      <c r="O1847" s="46">
        <v>0</v>
      </c>
      <c r="P1847" s="46">
        <v>603</v>
      </c>
      <c r="Q1847" s="46">
        <v>917924.23</v>
      </c>
      <c r="R1847" s="46">
        <v>0</v>
      </c>
      <c r="S1847" s="46">
        <v>0</v>
      </c>
      <c r="T1847" s="46">
        <v>0</v>
      </c>
      <c r="U1847" s="46">
        <v>0</v>
      </c>
      <c r="V1847" s="46">
        <v>0</v>
      </c>
      <c r="W1847" s="48">
        <v>0</v>
      </c>
    </row>
    <row r="1848" spans="1:23" s="27" customFormat="1" ht="24.75" hidden="1" customHeight="1">
      <c r="A1848" s="16">
        <v>602</v>
      </c>
      <c r="B1848" s="7" t="s">
        <v>1022</v>
      </c>
      <c r="C1848" s="40">
        <f t="shared" si="210"/>
        <v>8960030.5999999996</v>
      </c>
      <c r="D1848" s="47">
        <f t="shared" si="211"/>
        <v>183955.93</v>
      </c>
      <c r="E1848" s="46">
        <v>180003.07</v>
      </c>
      <c r="F1848" s="46">
        <v>0</v>
      </c>
      <c r="G1848" s="46">
        <v>2238349.2000000002</v>
      </c>
      <c r="H1848" s="46">
        <v>0</v>
      </c>
      <c r="I1848" s="46">
        <v>353886</v>
      </c>
      <c r="J1848" s="46">
        <v>1055374.8</v>
      </c>
      <c r="K1848" s="46">
        <v>0</v>
      </c>
      <c r="L1848" s="8">
        <v>0</v>
      </c>
      <c r="M1848" s="46">
        <v>0</v>
      </c>
      <c r="N1848" s="46">
        <v>1103</v>
      </c>
      <c r="O1848" s="46">
        <v>4948461.5999999996</v>
      </c>
      <c r="P1848" s="46">
        <v>0</v>
      </c>
      <c r="Q1848" s="46">
        <v>0</v>
      </c>
      <c r="R1848" s="46">
        <v>0</v>
      </c>
      <c r="S1848" s="46">
        <v>0</v>
      </c>
      <c r="T1848" s="46">
        <v>0</v>
      </c>
      <c r="U1848" s="46">
        <v>0</v>
      </c>
      <c r="V1848" s="46">
        <v>0</v>
      </c>
      <c r="W1848" s="48">
        <v>0</v>
      </c>
    </row>
    <row r="1849" spans="1:23" s="27" customFormat="1" ht="24.75" hidden="1" customHeight="1">
      <c r="A1849" s="16">
        <v>603</v>
      </c>
      <c r="B1849" s="7" t="s">
        <v>1023</v>
      </c>
      <c r="C1849" s="40">
        <f t="shared" si="210"/>
        <v>6127760.9100000001</v>
      </c>
      <c r="D1849" s="47">
        <f t="shared" si="211"/>
        <v>125023.85</v>
      </c>
      <c r="E1849" s="46">
        <v>160501.06</v>
      </c>
      <c r="F1849" s="46">
        <v>429998.4</v>
      </c>
      <c r="G1849" s="46">
        <v>1557812.4</v>
      </c>
      <c r="H1849" s="46">
        <v>0</v>
      </c>
      <c r="I1849" s="46">
        <v>390391.2</v>
      </c>
      <c r="J1849" s="46">
        <v>0</v>
      </c>
      <c r="K1849" s="46">
        <v>0</v>
      </c>
      <c r="L1849" s="8">
        <v>0</v>
      </c>
      <c r="M1849" s="46">
        <v>0</v>
      </c>
      <c r="N1849" s="46">
        <v>654</v>
      </c>
      <c r="O1849" s="46">
        <v>3464034</v>
      </c>
      <c r="P1849" s="46">
        <v>0</v>
      </c>
      <c r="Q1849" s="46">
        <v>0</v>
      </c>
      <c r="R1849" s="46">
        <v>0</v>
      </c>
      <c r="S1849" s="46">
        <v>0</v>
      </c>
      <c r="T1849" s="46">
        <v>0</v>
      </c>
      <c r="U1849" s="46">
        <v>0</v>
      </c>
      <c r="V1849" s="46">
        <v>0</v>
      </c>
      <c r="W1849" s="48">
        <v>0</v>
      </c>
    </row>
    <row r="1850" spans="1:23" s="27" customFormat="1" ht="24.75" hidden="1" customHeight="1">
      <c r="A1850" s="16">
        <v>604</v>
      </c>
      <c r="B1850" s="7" t="s">
        <v>1024</v>
      </c>
      <c r="C1850" s="40">
        <f t="shared" si="210"/>
        <v>4276284.3899999997</v>
      </c>
      <c r="D1850" s="47">
        <f t="shared" si="211"/>
        <v>86806.28</v>
      </c>
      <c r="E1850" s="46">
        <v>133109.71</v>
      </c>
      <c r="F1850" s="46">
        <v>316678.8</v>
      </c>
      <c r="G1850" s="46">
        <v>1160625.6000000001</v>
      </c>
      <c r="H1850" s="46">
        <v>0</v>
      </c>
      <c r="I1850" s="46">
        <v>0</v>
      </c>
      <c r="J1850" s="46">
        <v>0</v>
      </c>
      <c r="K1850" s="46">
        <v>0</v>
      </c>
      <c r="L1850" s="8">
        <v>0</v>
      </c>
      <c r="M1850" s="46">
        <v>0</v>
      </c>
      <c r="N1850" s="46">
        <v>493</v>
      </c>
      <c r="O1850" s="46">
        <v>2579064</v>
      </c>
      <c r="P1850" s="46">
        <v>0</v>
      </c>
      <c r="Q1850" s="46">
        <v>0</v>
      </c>
      <c r="R1850" s="46">
        <v>0</v>
      </c>
      <c r="S1850" s="46">
        <v>0</v>
      </c>
      <c r="T1850" s="46">
        <v>0</v>
      </c>
      <c r="U1850" s="46">
        <v>0</v>
      </c>
      <c r="V1850" s="46">
        <v>0</v>
      </c>
      <c r="W1850" s="48">
        <v>0</v>
      </c>
    </row>
    <row r="1851" spans="1:23" s="27" customFormat="1" ht="24.75" hidden="1" customHeight="1">
      <c r="A1851" s="16">
        <v>605</v>
      </c>
      <c r="B1851" s="7" t="s">
        <v>1025</v>
      </c>
      <c r="C1851" s="40">
        <f t="shared" si="210"/>
        <v>5173882.8600000003</v>
      </c>
      <c r="D1851" s="47">
        <f t="shared" si="211"/>
        <v>105403.95</v>
      </c>
      <c r="E1851" s="46">
        <v>143060.91</v>
      </c>
      <c r="F1851" s="46">
        <v>0</v>
      </c>
      <c r="G1851" s="46">
        <v>1354918.8</v>
      </c>
      <c r="H1851" s="46">
        <v>0</v>
      </c>
      <c r="I1851" s="46">
        <v>199056</v>
      </c>
      <c r="J1851" s="46">
        <v>0</v>
      </c>
      <c r="K1851" s="46">
        <v>0</v>
      </c>
      <c r="L1851" s="8">
        <v>0</v>
      </c>
      <c r="M1851" s="46">
        <v>0</v>
      </c>
      <c r="N1851" s="46">
        <v>660</v>
      </c>
      <c r="O1851" s="46">
        <v>3371443.2</v>
      </c>
      <c r="P1851" s="46">
        <v>0</v>
      </c>
      <c r="Q1851" s="46">
        <v>0</v>
      </c>
      <c r="R1851" s="46">
        <v>0</v>
      </c>
      <c r="S1851" s="46">
        <v>0</v>
      </c>
      <c r="T1851" s="46">
        <v>0</v>
      </c>
      <c r="U1851" s="46">
        <v>0</v>
      </c>
      <c r="V1851" s="46">
        <v>0</v>
      </c>
      <c r="W1851" s="48">
        <v>0</v>
      </c>
    </row>
    <row r="1852" spans="1:23" s="27" customFormat="1" ht="24.75" hidden="1" customHeight="1">
      <c r="A1852" s="16">
        <v>606</v>
      </c>
      <c r="B1852" s="7" t="s">
        <v>1026</v>
      </c>
      <c r="C1852" s="40">
        <f t="shared" si="210"/>
        <v>2982172.88</v>
      </c>
      <c r="D1852" s="47">
        <f t="shared" si="211"/>
        <v>60563.25</v>
      </c>
      <c r="E1852" s="46">
        <v>91551.12</v>
      </c>
      <c r="F1852" s="46">
        <v>0</v>
      </c>
      <c r="G1852" s="46">
        <v>0</v>
      </c>
      <c r="H1852" s="46">
        <v>0</v>
      </c>
      <c r="I1852" s="46">
        <v>0</v>
      </c>
      <c r="J1852" s="46">
        <v>0</v>
      </c>
      <c r="K1852" s="46">
        <v>0</v>
      </c>
      <c r="L1852" s="8">
        <v>0</v>
      </c>
      <c r="M1852" s="46">
        <v>0</v>
      </c>
      <c r="N1852" s="46">
        <v>580</v>
      </c>
      <c r="O1852" s="46">
        <v>2830058.51</v>
      </c>
      <c r="P1852" s="46">
        <v>0</v>
      </c>
      <c r="Q1852" s="46">
        <v>0</v>
      </c>
      <c r="R1852" s="46">
        <v>0</v>
      </c>
      <c r="S1852" s="46">
        <v>0</v>
      </c>
      <c r="T1852" s="46">
        <v>0</v>
      </c>
      <c r="U1852" s="46">
        <v>0</v>
      </c>
      <c r="V1852" s="46">
        <v>0</v>
      </c>
      <c r="W1852" s="48">
        <v>0</v>
      </c>
    </row>
    <row r="1853" spans="1:23" s="27" customFormat="1" ht="24.75" hidden="1" customHeight="1">
      <c r="A1853" s="16">
        <v>607</v>
      </c>
      <c r="B1853" s="7" t="s">
        <v>1027</v>
      </c>
      <c r="C1853" s="40">
        <f t="shared" si="210"/>
        <v>312055.14</v>
      </c>
      <c r="D1853" s="47">
        <f t="shared" si="211"/>
        <v>5890.97</v>
      </c>
      <c r="E1853" s="46">
        <v>30885.1</v>
      </c>
      <c r="F1853" s="46">
        <v>0</v>
      </c>
      <c r="G1853" s="46">
        <v>0</v>
      </c>
      <c r="H1853" s="46">
        <v>0</v>
      </c>
      <c r="I1853" s="46">
        <v>0</v>
      </c>
      <c r="J1853" s="46">
        <v>0</v>
      </c>
      <c r="K1853" s="46">
        <v>275279.07</v>
      </c>
      <c r="L1853" s="8">
        <v>0</v>
      </c>
      <c r="M1853" s="46">
        <v>0</v>
      </c>
      <c r="N1853" s="46">
        <v>0</v>
      </c>
      <c r="O1853" s="46">
        <v>0</v>
      </c>
      <c r="P1853" s="46">
        <v>0</v>
      </c>
      <c r="Q1853" s="46">
        <v>0</v>
      </c>
      <c r="R1853" s="46">
        <v>0</v>
      </c>
      <c r="S1853" s="46">
        <v>0</v>
      </c>
      <c r="T1853" s="46">
        <v>0</v>
      </c>
      <c r="U1853" s="46">
        <v>0</v>
      </c>
      <c r="V1853" s="46">
        <v>0</v>
      </c>
      <c r="W1853" s="48">
        <v>0</v>
      </c>
    </row>
    <row r="1854" spans="1:23" s="27" customFormat="1" ht="24.75" hidden="1" customHeight="1">
      <c r="A1854" s="16">
        <v>608</v>
      </c>
      <c r="B1854" s="7" t="s">
        <v>1028</v>
      </c>
      <c r="C1854" s="40">
        <f t="shared" si="210"/>
        <v>3870214.75</v>
      </c>
      <c r="D1854" s="47">
        <f t="shared" si="211"/>
        <v>79505.61</v>
      </c>
      <c r="E1854" s="46">
        <v>75493.539999999994</v>
      </c>
      <c r="F1854" s="46">
        <v>0</v>
      </c>
      <c r="G1854" s="46">
        <v>0</v>
      </c>
      <c r="H1854" s="46">
        <v>0</v>
      </c>
      <c r="I1854" s="46">
        <v>0</v>
      </c>
      <c r="J1854" s="46">
        <v>0</v>
      </c>
      <c r="K1854" s="46">
        <v>0</v>
      </c>
      <c r="L1854" s="8">
        <v>0</v>
      </c>
      <c r="M1854" s="46">
        <v>0</v>
      </c>
      <c r="N1854" s="46">
        <v>0</v>
      </c>
      <c r="O1854" s="46">
        <v>0</v>
      </c>
      <c r="P1854" s="46">
        <v>0</v>
      </c>
      <c r="Q1854" s="46">
        <v>0</v>
      </c>
      <c r="R1854" s="46">
        <v>0</v>
      </c>
      <c r="S1854" s="46">
        <v>0</v>
      </c>
      <c r="T1854" s="46">
        <v>412</v>
      </c>
      <c r="U1854" s="46">
        <v>3715215.6</v>
      </c>
      <c r="V1854" s="46">
        <v>0</v>
      </c>
      <c r="W1854" s="48">
        <v>0</v>
      </c>
    </row>
    <row r="1855" spans="1:23" s="27" customFormat="1" ht="24.75" hidden="1" customHeight="1">
      <c r="A1855" s="16">
        <v>609</v>
      </c>
      <c r="B1855" s="7" t="s">
        <v>1029</v>
      </c>
      <c r="C1855" s="40">
        <f t="shared" si="210"/>
        <v>3077329.34</v>
      </c>
      <c r="D1855" s="47">
        <f t="shared" si="211"/>
        <v>62274.41</v>
      </c>
      <c r="E1855" s="46">
        <v>105035.73</v>
      </c>
      <c r="F1855" s="46">
        <v>0</v>
      </c>
      <c r="G1855" s="46">
        <v>1459112.4</v>
      </c>
      <c r="H1855" s="46">
        <v>0</v>
      </c>
      <c r="I1855" s="46">
        <v>145958.39999999999</v>
      </c>
      <c r="J1855" s="46">
        <v>624316.80000000005</v>
      </c>
      <c r="K1855" s="46">
        <v>0</v>
      </c>
      <c r="L1855" s="8">
        <v>0</v>
      </c>
      <c r="M1855" s="46">
        <v>0</v>
      </c>
      <c r="N1855" s="46">
        <v>0</v>
      </c>
      <c r="O1855" s="46">
        <v>0</v>
      </c>
      <c r="P1855" s="46">
        <v>0</v>
      </c>
      <c r="Q1855" s="46">
        <v>0</v>
      </c>
      <c r="R1855" s="46">
        <v>0</v>
      </c>
      <c r="S1855" s="46">
        <v>0</v>
      </c>
      <c r="T1855" s="46">
        <v>0</v>
      </c>
      <c r="U1855" s="46">
        <v>0</v>
      </c>
      <c r="V1855" s="46">
        <v>559</v>
      </c>
      <c r="W1855" s="48">
        <v>680631.6</v>
      </c>
    </row>
    <row r="1856" spans="1:23" s="27" customFormat="1" ht="24.75" hidden="1" customHeight="1">
      <c r="A1856" s="16">
        <v>610</v>
      </c>
      <c r="B1856" s="7" t="s">
        <v>1002</v>
      </c>
      <c r="C1856" s="40">
        <f t="shared" si="210"/>
        <v>1702715.65</v>
      </c>
      <c r="D1856" s="47">
        <f t="shared" si="211"/>
        <v>34034.11</v>
      </c>
      <c r="E1856" s="46">
        <v>78302.34</v>
      </c>
      <c r="F1856" s="46">
        <v>0</v>
      </c>
      <c r="G1856" s="46">
        <v>0</v>
      </c>
      <c r="H1856" s="46">
        <v>0</v>
      </c>
      <c r="I1856" s="46">
        <v>0</v>
      </c>
      <c r="J1856" s="46">
        <v>0</v>
      </c>
      <c r="K1856" s="46">
        <v>0</v>
      </c>
      <c r="L1856" s="8">
        <v>0</v>
      </c>
      <c r="M1856" s="46">
        <v>0</v>
      </c>
      <c r="N1856" s="46">
        <v>0</v>
      </c>
      <c r="O1856" s="46">
        <v>0</v>
      </c>
      <c r="P1856" s="46">
        <v>0</v>
      </c>
      <c r="Q1856" s="46">
        <v>0</v>
      </c>
      <c r="R1856" s="46">
        <v>524</v>
      </c>
      <c r="S1856" s="46">
        <v>1590379.2</v>
      </c>
      <c r="T1856" s="46">
        <v>0</v>
      </c>
      <c r="U1856" s="46">
        <v>0</v>
      </c>
      <c r="V1856" s="46">
        <v>0</v>
      </c>
      <c r="W1856" s="48">
        <v>0</v>
      </c>
    </row>
    <row r="1857" spans="1:23" s="27" customFormat="1" ht="24.75" hidden="1" customHeight="1">
      <c r="A1857" s="16">
        <v>611</v>
      </c>
      <c r="B1857" s="7" t="s">
        <v>1202</v>
      </c>
      <c r="C1857" s="40">
        <f t="shared" si="210"/>
        <v>203722.58</v>
      </c>
      <c r="D1857" s="47">
        <v>4037.63</v>
      </c>
      <c r="E1857" s="46">
        <v>0</v>
      </c>
      <c r="F1857" s="46">
        <v>0</v>
      </c>
      <c r="G1857" s="46">
        <v>0</v>
      </c>
      <c r="H1857" s="46">
        <v>0</v>
      </c>
      <c r="I1857" s="46">
        <v>0</v>
      </c>
      <c r="J1857" s="46">
        <v>199684.95</v>
      </c>
      <c r="K1857" s="46">
        <v>0</v>
      </c>
      <c r="L1857" s="81">
        <v>0</v>
      </c>
      <c r="M1857" s="46">
        <v>0</v>
      </c>
      <c r="N1857" s="50">
        <v>0</v>
      </c>
      <c r="O1857" s="46">
        <v>0</v>
      </c>
      <c r="P1857" s="50">
        <v>0</v>
      </c>
      <c r="Q1857" s="46">
        <v>0</v>
      </c>
      <c r="R1857" s="50">
        <v>0</v>
      </c>
      <c r="S1857" s="46">
        <v>0</v>
      </c>
      <c r="T1857" s="46">
        <v>0</v>
      </c>
      <c r="U1857" s="46">
        <v>0</v>
      </c>
      <c r="V1857" s="50">
        <v>0</v>
      </c>
      <c r="W1857" s="48">
        <v>0</v>
      </c>
    </row>
    <row r="1858" spans="1:23" s="27" customFormat="1" ht="24.75" hidden="1" customHeight="1">
      <c r="A1858" s="16">
        <v>612</v>
      </c>
      <c r="B1858" s="7" t="s">
        <v>1203</v>
      </c>
      <c r="C1858" s="40">
        <f t="shared" si="210"/>
        <v>197051.42</v>
      </c>
      <c r="D1858" s="47">
        <v>3905.41</v>
      </c>
      <c r="E1858" s="46">
        <v>0</v>
      </c>
      <c r="F1858" s="46">
        <v>0</v>
      </c>
      <c r="G1858" s="46">
        <v>0</v>
      </c>
      <c r="H1858" s="46">
        <v>0</v>
      </c>
      <c r="I1858" s="46">
        <v>0</v>
      </c>
      <c r="J1858" s="46">
        <v>193146.01</v>
      </c>
      <c r="K1858" s="46">
        <v>0</v>
      </c>
      <c r="L1858" s="81">
        <v>0</v>
      </c>
      <c r="M1858" s="46">
        <v>0</v>
      </c>
      <c r="N1858" s="50">
        <v>0</v>
      </c>
      <c r="O1858" s="46">
        <v>0</v>
      </c>
      <c r="P1858" s="50">
        <v>0</v>
      </c>
      <c r="Q1858" s="46">
        <v>0</v>
      </c>
      <c r="R1858" s="50">
        <v>0</v>
      </c>
      <c r="S1858" s="46">
        <v>0</v>
      </c>
      <c r="T1858" s="46">
        <v>0</v>
      </c>
      <c r="U1858" s="46">
        <v>0</v>
      </c>
      <c r="V1858" s="50">
        <v>0</v>
      </c>
      <c r="W1858" s="48">
        <v>0</v>
      </c>
    </row>
    <row r="1859" spans="1:23" s="33" customFormat="1" ht="24.75" hidden="1" customHeight="1">
      <c r="A1859" s="163" t="s">
        <v>62</v>
      </c>
      <c r="B1859" s="164"/>
      <c r="C1859" s="44">
        <f t="shared" si="210"/>
        <v>63522088.390000001</v>
      </c>
      <c r="D1859" s="77">
        <f t="shared" ref="D1859:W1859" si="212">ROUND(SUM(D1841:D1858),2)</f>
        <v>1292980.43</v>
      </c>
      <c r="E1859" s="77">
        <f t="shared" si="212"/>
        <v>1787799.41</v>
      </c>
      <c r="F1859" s="77">
        <f t="shared" si="212"/>
        <v>3198089.02</v>
      </c>
      <c r="G1859" s="77">
        <f t="shared" si="212"/>
        <v>12034696.800000001</v>
      </c>
      <c r="H1859" s="77">
        <f t="shared" si="212"/>
        <v>2181919.2000000002</v>
      </c>
      <c r="I1859" s="77">
        <f t="shared" si="212"/>
        <v>2070788.4</v>
      </c>
      <c r="J1859" s="77">
        <f t="shared" si="212"/>
        <v>4922390.3099999996</v>
      </c>
      <c r="K1859" s="77">
        <f t="shared" si="212"/>
        <v>1821625.04</v>
      </c>
      <c r="L1859" s="77">
        <f t="shared" si="212"/>
        <v>0</v>
      </c>
      <c r="M1859" s="77">
        <f t="shared" si="212"/>
        <v>0</v>
      </c>
      <c r="N1859" s="77">
        <f t="shared" si="212"/>
        <v>5539</v>
      </c>
      <c r="O1859" s="77">
        <f t="shared" si="212"/>
        <v>26897752.239999998</v>
      </c>
      <c r="P1859" s="77">
        <f t="shared" si="212"/>
        <v>1091</v>
      </c>
      <c r="Q1859" s="77">
        <f t="shared" si="212"/>
        <v>1327821.1399999999</v>
      </c>
      <c r="R1859" s="77">
        <f t="shared" si="212"/>
        <v>524</v>
      </c>
      <c r="S1859" s="77">
        <f t="shared" si="212"/>
        <v>1590379.2</v>
      </c>
      <c r="T1859" s="77">
        <f t="shared" si="212"/>
        <v>412</v>
      </c>
      <c r="U1859" s="77">
        <f t="shared" si="212"/>
        <v>3715215.6</v>
      </c>
      <c r="V1859" s="77">
        <f t="shared" si="212"/>
        <v>559</v>
      </c>
      <c r="W1859" s="77">
        <f t="shared" si="212"/>
        <v>680631.6</v>
      </c>
    </row>
    <row r="1860" spans="1:23" s="22" customFormat="1" ht="24.75" customHeight="1">
      <c r="A1860" s="138" t="s">
        <v>63</v>
      </c>
      <c r="B1860" s="139"/>
      <c r="C1860" s="140"/>
      <c r="D1860" s="75"/>
      <c r="E1860" s="46"/>
      <c r="F1860" s="46"/>
      <c r="G1860" s="46"/>
      <c r="H1860" s="46"/>
      <c r="I1860" s="46"/>
      <c r="J1860" s="46"/>
      <c r="K1860" s="46"/>
      <c r="L1860" s="45"/>
      <c r="M1860" s="46"/>
      <c r="N1860" s="48"/>
      <c r="O1860" s="46"/>
      <c r="P1860" s="48"/>
      <c r="Q1860" s="46"/>
      <c r="R1860" s="48"/>
      <c r="S1860" s="46"/>
      <c r="T1860" s="46"/>
      <c r="U1860" s="46"/>
      <c r="V1860" s="48"/>
      <c r="W1860" s="48"/>
    </row>
    <row r="1861" spans="1:23" s="27" customFormat="1" ht="24.75" customHeight="1">
      <c r="A1861" s="45">
        <v>20</v>
      </c>
      <c r="B1861" s="7" t="s">
        <v>1213</v>
      </c>
      <c r="C1861" s="40">
        <f t="shared" ref="C1861:C1891" si="213">ROUND(SUM(D1861+E1861+F1861+G1861+H1861+I1861+J1861+K1861+M1861+O1861+Q1861+S1861+U1861+W1861),2)</f>
        <v>8465558.1899999995</v>
      </c>
      <c r="D1861" s="47">
        <f>ROUND((F1861+G1861+H1861+I1861+J1861+K1861+M1861+O1861+Q1861+S1861+U1861+W1861)*0.0214,2)</f>
        <v>174383.43</v>
      </c>
      <c r="E1861" s="46">
        <v>142416.54999999999</v>
      </c>
      <c r="F1861" s="46">
        <v>0</v>
      </c>
      <c r="G1861" s="46">
        <v>2940861.69</v>
      </c>
      <c r="H1861" s="46">
        <v>3572663.5</v>
      </c>
      <c r="I1861" s="46">
        <v>1635233.02</v>
      </c>
      <c r="J1861" s="46">
        <v>0</v>
      </c>
      <c r="K1861" s="46">
        <v>0</v>
      </c>
      <c r="L1861" s="8">
        <v>0</v>
      </c>
      <c r="M1861" s="46">
        <v>0</v>
      </c>
      <c r="N1861" s="46">
        <v>0</v>
      </c>
      <c r="O1861" s="46">
        <v>0</v>
      </c>
      <c r="P1861" s="46">
        <v>0</v>
      </c>
      <c r="Q1861" s="46">
        <v>0</v>
      </c>
      <c r="R1861" s="46">
        <v>0</v>
      </c>
      <c r="S1861" s="46">
        <v>0</v>
      </c>
      <c r="T1861" s="46">
        <v>0</v>
      </c>
      <c r="U1861" s="46">
        <v>0</v>
      </c>
      <c r="V1861" s="46">
        <v>0</v>
      </c>
      <c r="W1861" s="48">
        <v>0</v>
      </c>
    </row>
    <row r="1862" spans="1:23" s="27" customFormat="1" ht="24.75" customHeight="1">
      <c r="A1862" s="45">
        <v>21</v>
      </c>
      <c r="B1862" s="7" t="s">
        <v>1484</v>
      </c>
      <c r="C1862" s="40">
        <f t="shared" si="213"/>
        <v>808829.21</v>
      </c>
      <c r="D1862" s="47">
        <v>0</v>
      </c>
      <c r="E1862" s="46">
        <v>808829.21</v>
      </c>
      <c r="F1862" s="46">
        <v>0</v>
      </c>
      <c r="G1862" s="46">
        <v>0</v>
      </c>
      <c r="H1862" s="46">
        <v>0</v>
      </c>
      <c r="I1862" s="46">
        <v>0</v>
      </c>
      <c r="J1862" s="46">
        <v>0</v>
      </c>
      <c r="K1862" s="46">
        <v>0</v>
      </c>
      <c r="L1862" s="8">
        <v>0</v>
      </c>
      <c r="M1862" s="46">
        <v>0</v>
      </c>
      <c r="N1862" s="46">
        <v>0</v>
      </c>
      <c r="O1862" s="46">
        <v>0</v>
      </c>
      <c r="P1862" s="46">
        <v>0</v>
      </c>
      <c r="Q1862" s="46">
        <v>0</v>
      </c>
      <c r="R1862" s="46">
        <v>0</v>
      </c>
      <c r="S1862" s="46">
        <v>0</v>
      </c>
      <c r="T1862" s="46">
        <v>0</v>
      </c>
      <c r="U1862" s="46">
        <v>0</v>
      </c>
      <c r="V1862" s="46">
        <v>0</v>
      </c>
      <c r="W1862" s="48">
        <v>0</v>
      </c>
    </row>
    <row r="1863" spans="1:23" s="27" customFormat="1" ht="24.75" customHeight="1">
      <c r="A1863" s="45">
        <v>22</v>
      </c>
      <c r="B1863" s="7" t="s">
        <v>179</v>
      </c>
      <c r="C1863" s="40">
        <f t="shared" si="213"/>
        <v>9128432.1099999994</v>
      </c>
      <c r="D1863" s="47">
        <f t="shared" ref="D1863:D1881" si="214">ROUND((F1863+G1863+H1863+I1863+J1863+K1863+M1863+O1863+Q1863+S1863+U1863+W1863)*0.0214,2)</f>
        <v>186287.12</v>
      </c>
      <c r="E1863" s="46">
        <v>237139.52</v>
      </c>
      <c r="F1863" s="46">
        <v>1449006.61</v>
      </c>
      <c r="G1863" s="46">
        <v>2239184.77</v>
      </c>
      <c r="H1863" s="46">
        <v>2421963.09</v>
      </c>
      <c r="I1863" s="46">
        <v>1151161.77</v>
      </c>
      <c r="J1863" s="46">
        <v>1443689.23</v>
      </c>
      <c r="K1863" s="46">
        <v>0</v>
      </c>
      <c r="L1863" s="8">
        <v>0</v>
      </c>
      <c r="M1863" s="46">
        <v>0</v>
      </c>
      <c r="N1863" s="46">
        <v>0</v>
      </c>
      <c r="O1863" s="46">
        <v>0</v>
      </c>
      <c r="P1863" s="46">
        <v>0</v>
      </c>
      <c r="Q1863" s="46">
        <v>0</v>
      </c>
      <c r="R1863" s="46">
        <v>0</v>
      </c>
      <c r="S1863" s="46">
        <v>0</v>
      </c>
      <c r="T1863" s="46">
        <v>0</v>
      </c>
      <c r="U1863" s="46">
        <v>0</v>
      </c>
      <c r="V1863" s="46">
        <v>0</v>
      </c>
      <c r="W1863" s="48">
        <v>0</v>
      </c>
    </row>
    <row r="1864" spans="1:23" s="27" customFormat="1" ht="24.75" customHeight="1">
      <c r="A1864" s="45">
        <v>23</v>
      </c>
      <c r="B1864" s="7" t="s">
        <v>526</v>
      </c>
      <c r="C1864" s="40">
        <f t="shared" si="213"/>
        <v>29464858.800000001</v>
      </c>
      <c r="D1864" s="47">
        <f t="shared" si="214"/>
        <v>604076.81999999995</v>
      </c>
      <c r="E1864" s="46">
        <v>632893.19999999995</v>
      </c>
      <c r="F1864" s="46">
        <v>2173829.17</v>
      </c>
      <c r="G1864" s="46">
        <v>2712643.42</v>
      </c>
      <c r="H1864" s="46">
        <v>3668296.05</v>
      </c>
      <c r="I1864" s="46">
        <v>1578638.63</v>
      </c>
      <c r="J1864" s="46">
        <v>2598861.44</v>
      </c>
      <c r="K1864" s="46">
        <v>0</v>
      </c>
      <c r="L1864" s="8">
        <v>0</v>
      </c>
      <c r="M1864" s="46">
        <v>0</v>
      </c>
      <c r="N1864" s="46">
        <v>1790</v>
      </c>
      <c r="O1864" s="46">
        <v>7179648.8200000003</v>
      </c>
      <c r="P1864" s="46">
        <v>0</v>
      </c>
      <c r="Q1864" s="46">
        <v>0</v>
      </c>
      <c r="R1864" s="46">
        <v>3450</v>
      </c>
      <c r="S1864" s="46">
        <v>8315971.25</v>
      </c>
      <c r="T1864" s="46">
        <v>0</v>
      </c>
      <c r="U1864" s="46">
        <v>0</v>
      </c>
      <c r="V1864" s="46">
        <v>0</v>
      </c>
      <c r="W1864" s="48">
        <v>0</v>
      </c>
    </row>
    <row r="1865" spans="1:23" s="27" customFormat="1" ht="24.75" customHeight="1">
      <c r="A1865" s="45">
        <v>24</v>
      </c>
      <c r="B1865" s="7" t="s">
        <v>527</v>
      </c>
      <c r="C1865" s="40">
        <f t="shared" si="213"/>
        <v>36308442.770000003</v>
      </c>
      <c r="D1865" s="47">
        <f t="shared" si="214"/>
        <v>744782.73</v>
      </c>
      <c r="E1865" s="46">
        <v>760728.68</v>
      </c>
      <c r="F1865" s="46">
        <v>3381882.33</v>
      </c>
      <c r="G1865" s="46">
        <v>4087776.62</v>
      </c>
      <c r="H1865" s="46">
        <v>0</v>
      </c>
      <c r="I1865" s="46">
        <v>0</v>
      </c>
      <c r="J1865" s="46">
        <v>3868938.45</v>
      </c>
      <c r="K1865" s="46">
        <v>0</v>
      </c>
      <c r="L1865" s="8">
        <v>0</v>
      </c>
      <c r="M1865" s="46">
        <v>0</v>
      </c>
      <c r="N1865" s="46">
        <v>2226.3000000000002</v>
      </c>
      <c r="O1865" s="46">
        <v>10774266.1</v>
      </c>
      <c r="P1865" s="46">
        <v>0</v>
      </c>
      <c r="Q1865" s="46">
        <v>0</v>
      </c>
      <c r="R1865" s="46">
        <v>5250</v>
      </c>
      <c r="S1865" s="46">
        <v>12690067.859999999</v>
      </c>
      <c r="T1865" s="46">
        <v>0</v>
      </c>
      <c r="U1865" s="46">
        <v>0</v>
      </c>
      <c r="V1865" s="46">
        <v>0</v>
      </c>
      <c r="W1865" s="48">
        <v>0</v>
      </c>
    </row>
    <row r="1866" spans="1:23" s="27" customFormat="1" ht="24.75" customHeight="1">
      <c r="A1866" s="45">
        <v>25</v>
      </c>
      <c r="B1866" s="7" t="s">
        <v>528</v>
      </c>
      <c r="C1866" s="40">
        <f t="shared" si="213"/>
        <v>15521851.75</v>
      </c>
      <c r="D1866" s="47">
        <f t="shared" si="214"/>
        <v>317916.48</v>
      </c>
      <c r="E1866" s="46">
        <v>348024.78</v>
      </c>
      <c r="F1866" s="46">
        <v>0</v>
      </c>
      <c r="G1866" s="46">
        <v>0</v>
      </c>
      <c r="H1866" s="46">
        <v>0</v>
      </c>
      <c r="I1866" s="46">
        <v>0</v>
      </c>
      <c r="J1866" s="46">
        <v>0</v>
      </c>
      <c r="K1866" s="46">
        <v>0</v>
      </c>
      <c r="L1866" s="8">
        <v>0</v>
      </c>
      <c r="M1866" s="46">
        <v>0</v>
      </c>
      <c r="N1866" s="46">
        <v>1513.9</v>
      </c>
      <c r="O1866" s="46">
        <v>6870641.29</v>
      </c>
      <c r="P1866" s="46">
        <v>0</v>
      </c>
      <c r="Q1866" s="46">
        <v>0</v>
      </c>
      <c r="R1866" s="46">
        <v>3525</v>
      </c>
      <c r="S1866" s="46">
        <v>7985269.2000000002</v>
      </c>
      <c r="T1866" s="46">
        <v>0</v>
      </c>
      <c r="U1866" s="46">
        <v>0</v>
      </c>
      <c r="V1866" s="46">
        <v>0</v>
      </c>
      <c r="W1866" s="48">
        <v>0</v>
      </c>
    </row>
    <row r="1867" spans="1:23" s="27" customFormat="1" ht="24.75" customHeight="1">
      <c r="A1867" s="45">
        <v>26</v>
      </c>
      <c r="B1867" s="7" t="s">
        <v>529</v>
      </c>
      <c r="C1867" s="40">
        <f t="shared" si="213"/>
        <v>4595671.71</v>
      </c>
      <c r="D1867" s="47">
        <f t="shared" si="214"/>
        <v>93351.039999999994</v>
      </c>
      <c r="E1867" s="46">
        <v>140122.32999999999</v>
      </c>
      <c r="F1867" s="46">
        <v>0</v>
      </c>
      <c r="G1867" s="46">
        <v>1236017.8500000001</v>
      </c>
      <c r="H1867" s="46">
        <v>0</v>
      </c>
      <c r="I1867" s="46">
        <v>0</v>
      </c>
      <c r="J1867" s="46">
        <v>538297.4</v>
      </c>
      <c r="K1867" s="46">
        <v>0</v>
      </c>
      <c r="L1867" s="8">
        <v>0</v>
      </c>
      <c r="M1867" s="46">
        <v>0</v>
      </c>
      <c r="N1867" s="46">
        <v>753</v>
      </c>
      <c r="O1867" s="46">
        <v>2587883.09</v>
      </c>
      <c r="P1867" s="46">
        <v>0</v>
      </c>
      <c r="Q1867" s="46">
        <v>0</v>
      </c>
      <c r="R1867" s="46">
        <v>0</v>
      </c>
      <c r="S1867" s="46">
        <v>0</v>
      </c>
      <c r="T1867" s="46">
        <v>0</v>
      </c>
      <c r="U1867" s="46">
        <v>0</v>
      </c>
      <c r="V1867" s="46">
        <v>0</v>
      </c>
      <c r="W1867" s="48">
        <v>0</v>
      </c>
    </row>
    <row r="1868" spans="1:23" s="27" customFormat="1" ht="24.75" customHeight="1">
      <c r="A1868" s="45">
        <v>27</v>
      </c>
      <c r="B1868" s="7" t="s">
        <v>530</v>
      </c>
      <c r="C1868" s="40">
        <f t="shared" si="213"/>
        <v>3912996.61</v>
      </c>
      <c r="D1868" s="47">
        <f t="shared" si="214"/>
        <v>80576.55</v>
      </c>
      <c r="E1868" s="46">
        <v>67160.759999999995</v>
      </c>
      <c r="F1868" s="46">
        <v>0</v>
      </c>
      <c r="G1868" s="46">
        <v>1093116.3999999999</v>
      </c>
      <c r="H1868" s="46">
        <v>1477154.58</v>
      </c>
      <c r="I1868" s="46">
        <v>519315.99</v>
      </c>
      <c r="J1868" s="46">
        <v>675672.33</v>
      </c>
      <c r="K1868" s="46">
        <v>0</v>
      </c>
      <c r="L1868" s="8">
        <v>0</v>
      </c>
      <c r="M1868" s="46">
        <v>0</v>
      </c>
      <c r="N1868" s="46">
        <v>0</v>
      </c>
      <c r="O1868" s="46">
        <v>0</v>
      </c>
      <c r="P1868" s="46">
        <v>0</v>
      </c>
      <c r="Q1868" s="46">
        <v>0</v>
      </c>
      <c r="R1868" s="46">
        <v>0</v>
      </c>
      <c r="S1868" s="46">
        <v>0</v>
      </c>
      <c r="T1868" s="46">
        <v>0</v>
      </c>
      <c r="U1868" s="46">
        <v>0</v>
      </c>
      <c r="V1868" s="46">
        <v>0</v>
      </c>
      <c r="W1868" s="48">
        <v>0</v>
      </c>
    </row>
    <row r="1869" spans="1:23" s="27" customFormat="1" ht="24.75" customHeight="1">
      <c r="A1869" s="45">
        <v>28</v>
      </c>
      <c r="B1869" s="7" t="s">
        <v>502</v>
      </c>
      <c r="C1869" s="40">
        <f t="shared" si="213"/>
        <v>4205545.41</v>
      </c>
      <c r="D1869" s="47">
        <f t="shared" si="214"/>
        <v>88113.05</v>
      </c>
      <c r="E1869" s="46">
        <v>0</v>
      </c>
      <c r="F1869" s="46">
        <v>0</v>
      </c>
      <c r="G1869" s="46">
        <v>1524972.62</v>
      </c>
      <c r="H1869" s="46">
        <v>1268744.1100000001</v>
      </c>
      <c r="I1869" s="46">
        <v>583355.29</v>
      </c>
      <c r="J1869" s="46">
        <v>740360.34</v>
      </c>
      <c r="K1869" s="46">
        <v>0</v>
      </c>
      <c r="L1869" s="8">
        <v>0</v>
      </c>
      <c r="M1869" s="46">
        <v>0</v>
      </c>
      <c r="N1869" s="46">
        <v>0</v>
      </c>
      <c r="O1869" s="46">
        <v>0</v>
      </c>
      <c r="P1869" s="46">
        <v>0</v>
      </c>
      <c r="Q1869" s="46">
        <v>0</v>
      </c>
      <c r="R1869" s="46">
        <v>0</v>
      </c>
      <c r="S1869" s="46">
        <v>0</v>
      </c>
      <c r="T1869" s="46">
        <v>0</v>
      </c>
      <c r="U1869" s="46">
        <v>0</v>
      </c>
      <c r="V1869" s="46">
        <v>0</v>
      </c>
      <c r="W1869" s="48">
        <v>0</v>
      </c>
    </row>
    <row r="1870" spans="1:23" s="27" customFormat="1" ht="24.75" customHeight="1">
      <c r="A1870" s="45">
        <v>29</v>
      </c>
      <c r="B1870" s="7" t="s">
        <v>504</v>
      </c>
      <c r="C1870" s="40">
        <f t="shared" si="213"/>
        <v>3029229.36</v>
      </c>
      <c r="D1870" s="47">
        <f t="shared" si="214"/>
        <v>63467.31</v>
      </c>
      <c r="E1870" s="46">
        <v>0</v>
      </c>
      <c r="F1870" s="46">
        <v>0</v>
      </c>
      <c r="G1870" s="46">
        <v>733061.76</v>
      </c>
      <c r="H1870" s="46">
        <v>1274693.51</v>
      </c>
      <c r="I1870" s="46">
        <v>586090.76</v>
      </c>
      <c r="J1870" s="46">
        <v>371916.02</v>
      </c>
      <c r="K1870" s="46">
        <v>0</v>
      </c>
      <c r="L1870" s="8">
        <v>0</v>
      </c>
      <c r="M1870" s="46">
        <v>0</v>
      </c>
      <c r="N1870" s="46">
        <v>0</v>
      </c>
      <c r="O1870" s="46">
        <v>0</v>
      </c>
      <c r="P1870" s="46">
        <v>0</v>
      </c>
      <c r="Q1870" s="46">
        <v>0</v>
      </c>
      <c r="R1870" s="46">
        <v>0</v>
      </c>
      <c r="S1870" s="46">
        <v>0</v>
      </c>
      <c r="T1870" s="46">
        <v>0</v>
      </c>
      <c r="U1870" s="46">
        <v>0</v>
      </c>
      <c r="V1870" s="46">
        <v>0</v>
      </c>
      <c r="W1870" s="48">
        <v>0</v>
      </c>
    </row>
    <row r="1871" spans="1:23" s="27" customFormat="1" ht="24.75" customHeight="1">
      <c r="A1871" s="45">
        <v>30</v>
      </c>
      <c r="B1871" s="7" t="s">
        <v>1464</v>
      </c>
      <c r="C1871" s="40">
        <f t="shared" si="213"/>
        <v>3070914.55</v>
      </c>
      <c r="D1871" s="47">
        <f t="shared" si="214"/>
        <v>64340.68</v>
      </c>
      <c r="E1871" s="46">
        <v>0</v>
      </c>
      <c r="F1871" s="46">
        <v>0</v>
      </c>
      <c r="G1871" s="46">
        <v>768057.37</v>
      </c>
      <c r="H1871" s="46">
        <v>1278014.1000000001</v>
      </c>
      <c r="I1871" s="46">
        <v>587617.53</v>
      </c>
      <c r="J1871" s="46">
        <v>372884.87</v>
      </c>
      <c r="K1871" s="46">
        <v>0</v>
      </c>
      <c r="L1871" s="8">
        <v>0</v>
      </c>
      <c r="M1871" s="46">
        <v>0</v>
      </c>
      <c r="N1871" s="46">
        <v>0</v>
      </c>
      <c r="O1871" s="46">
        <v>0</v>
      </c>
      <c r="P1871" s="46">
        <v>0</v>
      </c>
      <c r="Q1871" s="46">
        <v>0</v>
      </c>
      <c r="R1871" s="46">
        <v>0</v>
      </c>
      <c r="S1871" s="46">
        <v>0</v>
      </c>
      <c r="T1871" s="46">
        <v>0</v>
      </c>
      <c r="U1871" s="46">
        <v>0</v>
      </c>
      <c r="V1871" s="46">
        <v>0</v>
      </c>
      <c r="W1871" s="48">
        <v>0</v>
      </c>
    </row>
    <row r="1872" spans="1:23" s="27" customFormat="1" ht="24.75" customHeight="1">
      <c r="A1872" s="45">
        <v>31</v>
      </c>
      <c r="B1872" s="7" t="s">
        <v>506</v>
      </c>
      <c r="C1872" s="40">
        <f t="shared" si="213"/>
        <v>3074571.58</v>
      </c>
      <c r="D1872" s="47">
        <f t="shared" si="214"/>
        <v>64417.3</v>
      </c>
      <c r="E1872" s="46">
        <v>0</v>
      </c>
      <c r="F1872" s="46">
        <v>0</v>
      </c>
      <c r="G1872" s="46">
        <v>768972.01</v>
      </c>
      <c r="H1872" s="46">
        <v>1279536.04</v>
      </c>
      <c r="I1872" s="46">
        <v>588317.31000000006</v>
      </c>
      <c r="J1872" s="46">
        <v>373328.92</v>
      </c>
      <c r="K1872" s="46">
        <v>0</v>
      </c>
      <c r="L1872" s="8">
        <v>0</v>
      </c>
      <c r="M1872" s="46">
        <v>0</v>
      </c>
      <c r="N1872" s="46">
        <v>0</v>
      </c>
      <c r="O1872" s="46">
        <v>0</v>
      </c>
      <c r="P1872" s="46">
        <v>0</v>
      </c>
      <c r="Q1872" s="46">
        <v>0</v>
      </c>
      <c r="R1872" s="46">
        <v>0</v>
      </c>
      <c r="S1872" s="46">
        <v>0</v>
      </c>
      <c r="T1872" s="46">
        <v>0</v>
      </c>
      <c r="U1872" s="46">
        <v>0</v>
      </c>
      <c r="V1872" s="46">
        <v>0</v>
      </c>
      <c r="W1872" s="48">
        <v>0</v>
      </c>
    </row>
    <row r="1873" spans="1:23" s="27" customFormat="1" ht="24.75" customHeight="1">
      <c r="A1873" s="45">
        <v>32</v>
      </c>
      <c r="B1873" s="7" t="s">
        <v>507</v>
      </c>
      <c r="C1873" s="40">
        <f t="shared" si="213"/>
        <v>3116128.84</v>
      </c>
      <c r="D1873" s="47">
        <f t="shared" si="214"/>
        <v>65287.99</v>
      </c>
      <c r="E1873" s="46">
        <v>0</v>
      </c>
      <c r="F1873" s="46">
        <v>0</v>
      </c>
      <c r="G1873" s="46">
        <v>779365.78</v>
      </c>
      <c r="H1873" s="46">
        <v>1296830.81</v>
      </c>
      <c r="I1873" s="46">
        <v>596269.26</v>
      </c>
      <c r="J1873" s="46">
        <v>378375</v>
      </c>
      <c r="K1873" s="46">
        <v>0</v>
      </c>
      <c r="L1873" s="8">
        <v>0</v>
      </c>
      <c r="M1873" s="46">
        <v>0</v>
      </c>
      <c r="N1873" s="46">
        <v>0</v>
      </c>
      <c r="O1873" s="46">
        <v>0</v>
      </c>
      <c r="P1873" s="46">
        <v>0</v>
      </c>
      <c r="Q1873" s="46">
        <v>0</v>
      </c>
      <c r="R1873" s="46">
        <v>0</v>
      </c>
      <c r="S1873" s="46">
        <v>0</v>
      </c>
      <c r="T1873" s="46">
        <v>0</v>
      </c>
      <c r="U1873" s="46">
        <v>0</v>
      </c>
      <c r="V1873" s="46">
        <v>0</v>
      </c>
      <c r="W1873" s="48">
        <v>0</v>
      </c>
    </row>
    <row r="1874" spans="1:23" s="27" customFormat="1" ht="24.75" hidden="1" customHeight="1">
      <c r="A1874" s="45">
        <v>626</v>
      </c>
      <c r="B1874" s="7" t="s">
        <v>1428</v>
      </c>
      <c r="C1874" s="40">
        <f t="shared" si="213"/>
        <v>5650066.0099999998</v>
      </c>
      <c r="D1874" s="47">
        <f t="shared" si="214"/>
        <v>112853.66</v>
      </c>
      <c r="E1874" s="46">
        <f t="shared" ref="E1874:E1879" si="215">ROUND((F1874+G1874+H1874+I1874+J1874+K1874+M1874+O1874+Q1874+S1874+U1874+W1874)*0.05,2)</f>
        <v>263676.78000000003</v>
      </c>
      <c r="F1874" s="46">
        <v>0</v>
      </c>
      <c r="G1874" s="46">
        <v>1924305.9199999999</v>
      </c>
      <c r="H1874" s="46">
        <v>0</v>
      </c>
      <c r="I1874" s="46">
        <v>0</v>
      </c>
      <c r="J1874" s="46">
        <v>0</v>
      </c>
      <c r="K1874" s="46">
        <v>0</v>
      </c>
      <c r="L1874" s="8">
        <v>0</v>
      </c>
      <c r="M1874" s="46">
        <v>0</v>
      </c>
      <c r="N1874" s="46" t="s">
        <v>1429</v>
      </c>
      <c r="O1874" s="46">
        <v>3349229.65</v>
      </c>
      <c r="P1874" s="46">
        <v>0</v>
      </c>
      <c r="Q1874" s="46">
        <v>0</v>
      </c>
      <c r="R1874" s="46">
        <v>0</v>
      </c>
      <c r="S1874" s="46">
        <v>0</v>
      </c>
      <c r="T1874" s="46">
        <v>0</v>
      </c>
      <c r="U1874" s="46">
        <v>0</v>
      </c>
      <c r="V1874" s="46">
        <v>0</v>
      </c>
      <c r="W1874" s="48">
        <v>0</v>
      </c>
    </row>
    <row r="1875" spans="1:23" s="27" customFormat="1" ht="33" hidden="1" customHeight="1">
      <c r="A1875" s="45">
        <v>627</v>
      </c>
      <c r="B1875" s="7" t="s">
        <v>510</v>
      </c>
      <c r="C1875" s="40">
        <f t="shared" si="213"/>
        <v>4311121.4800000004</v>
      </c>
      <c r="D1875" s="47">
        <f t="shared" si="214"/>
        <v>86109.759999999995</v>
      </c>
      <c r="E1875" s="46">
        <f t="shared" si="215"/>
        <v>201191.03</v>
      </c>
      <c r="F1875" s="46">
        <v>674369.23</v>
      </c>
      <c r="G1875" s="46">
        <v>1512500.1</v>
      </c>
      <c r="H1875" s="46">
        <v>1258367.25</v>
      </c>
      <c r="I1875" s="46">
        <v>578584.11</v>
      </c>
      <c r="J1875" s="46">
        <v>0</v>
      </c>
      <c r="K1875" s="46">
        <v>0</v>
      </c>
      <c r="L1875" s="8">
        <v>0</v>
      </c>
      <c r="M1875" s="46">
        <v>0</v>
      </c>
      <c r="N1875" s="46">
        <v>0</v>
      </c>
      <c r="O1875" s="46">
        <v>0</v>
      </c>
      <c r="P1875" s="46">
        <v>0</v>
      </c>
      <c r="Q1875" s="46">
        <v>0</v>
      </c>
      <c r="R1875" s="46">
        <v>0</v>
      </c>
      <c r="S1875" s="46">
        <v>0</v>
      </c>
      <c r="T1875" s="46">
        <v>0</v>
      </c>
      <c r="U1875" s="46">
        <v>0</v>
      </c>
      <c r="V1875" s="46">
        <v>0</v>
      </c>
      <c r="W1875" s="48">
        <v>0</v>
      </c>
    </row>
    <row r="1876" spans="1:23" s="27" customFormat="1" ht="24.75" hidden="1" customHeight="1">
      <c r="A1876" s="45">
        <v>628</v>
      </c>
      <c r="B1876" s="7" t="s">
        <v>1427</v>
      </c>
      <c r="C1876" s="40">
        <f t="shared" si="213"/>
        <v>2644743.94</v>
      </c>
      <c r="D1876" s="47">
        <f t="shared" si="214"/>
        <v>52825.760000000002</v>
      </c>
      <c r="E1876" s="46">
        <f t="shared" si="215"/>
        <v>123424.68</v>
      </c>
      <c r="F1876" s="46">
        <v>0</v>
      </c>
      <c r="G1876" s="46">
        <v>0</v>
      </c>
      <c r="H1876" s="46">
        <v>0</v>
      </c>
      <c r="I1876" s="46">
        <v>0</v>
      </c>
      <c r="J1876" s="46">
        <v>607277.44999999995</v>
      </c>
      <c r="K1876" s="46">
        <v>0</v>
      </c>
      <c r="L1876" s="8">
        <v>0</v>
      </c>
      <c r="M1876" s="46">
        <v>0</v>
      </c>
      <c r="N1876" s="46">
        <v>571</v>
      </c>
      <c r="O1876" s="46">
        <v>1861216.05</v>
      </c>
      <c r="P1876" s="46">
        <v>0</v>
      </c>
      <c r="Q1876" s="46">
        <v>0</v>
      </c>
      <c r="R1876" s="46">
        <v>0</v>
      </c>
      <c r="S1876" s="46">
        <v>0</v>
      </c>
      <c r="T1876" s="46">
        <v>0</v>
      </c>
      <c r="U1876" s="46">
        <v>0</v>
      </c>
      <c r="V1876" s="46">
        <v>0</v>
      </c>
      <c r="W1876" s="48">
        <v>0</v>
      </c>
    </row>
    <row r="1877" spans="1:23" s="27" customFormat="1" ht="24.75" hidden="1" customHeight="1">
      <c r="A1877" s="45">
        <v>629</v>
      </c>
      <c r="B1877" s="7" t="s">
        <v>1436</v>
      </c>
      <c r="C1877" s="40">
        <f t="shared" si="213"/>
        <v>1881057.17</v>
      </c>
      <c r="D1877" s="47">
        <f t="shared" si="214"/>
        <v>37571.980000000003</v>
      </c>
      <c r="E1877" s="46">
        <f t="shared" si="215"/>
        <v>87785.01</v>
      </c>
      <c r="F1877" s="46">
        <v>0</v>
      </c>
      <c r="G1877" s="46">
        <v>0</v>
      </c>
      <c r="H1877" s="46">
        <v>0</v>
      </c>
      <c r="I1877" s="46">
        <v>0</v>
      </c>
      <c r="J1877" s="46">
        <v>0</v>
      </c>
      <c r="K1877" s="46">
        <v>0</v>
      </c>
      <c r="L1877" s="8">
        <v>0</v>
      </c>
      <c r="M1877" s="46">
        <v>0</v>
      </c>
      <c r="N1877" s="46">
        <v>507.1</v>
      </c>
      <c r="O1877" s="46">
        <v>1755700.18</v>
      </c>
      <c r="P1877" s="46">
        <v>0</v>
      </c>
      <c r="Q1877" s="46">
        <v>0</v>
      </c>
      <c r="R1877" s="46">
        <v>0</v>
      </c>
      <c r="S1877" s="46">
        <v>0</v>
      </c>
      <c r="T1877" s="46">
        <v>0</v>
      </c>
      <c r="U1877" s="46">
        <v>0</v>
      </c>
      <c r="V1877" s="46">
        <v>0</v>
      </c>
      <c r="W1877" s="48">
        <v>0</v>
      </c>
    </row>
    <row r="1878" spans="1:23" s="27" customFormat="1" ht="24.75" hidden="1" customHeight="1">
      <c r="A1878" s="45">
        <v>630</v>
      </c>
      <c r="B1878" s="7" t="s">
        <v>1072</v>
      </c>
      <c r="C1878" s="40">
        <f t="shared" si="213"/>
        <v>8508310.0800000001</v>
      </c>
      <c r="D1878" s="47">
        <f t="shared" si="214"/>
        <v>169943.85</v>
      </c>
      <c r="E1878" s="46">
        <f t="shared" si="215"/>
        <v>397065.06</v>
      </c>
      <c r="F1878" s="46">
        <v>752995.14</v>
      </c>
      <c r="G1878" s="46">
        <v>2371010.4700000002</v>
      </c>
      <c r="H1878" s="46">
        <v>1721062.84</v>
      </c>
      <c r="I1878" s="46">
        <v>1010979.52</v>
      </c>
      <c r="J1878" s="46">
        <v>984326.89</v>
      </c>
      <c r="K1878" s="46">
        <v>0</v>
      </c>
      <c r="L1878" s="8">
        <v>0</v>
      </c>
      <c r="M1878" s="46">
        <v>0</v>
      </c>
      <c r="N1878" s="46">
        <v>0</v>
      </c>
      <c r="O1878" s="46">
        <v>0</v>
      </c>
      <c r="P1878" s="46">
        <v>718</v>
      </c>
      <c r="Q1878" s="46">
        <v>1100926.31</v>
      </c>
      <c r="R1878" s="46">
        <v>0</v>
      </c>
      <c r="S1878" s="46">
        <v>0</v>
      </c>
      <c r="T1878" s="46">
        <v>0</v>
      </c>
      <c r="U1878" s="46">
        <v>0</v>
      </c>
      <c r="V1878" s="46">
        <v>0</v>
      </c>
      <c r="W1878" s="48">
        <v>0</v>
      </c>
    </row>
    <row r="1879" spans="1:23" s="27" customFormat="1" ht="24.75" hidden="1" customHeight="1">
      <c r="A1879" s="45">
        <v>631</v>
      </c>
      <c r="B1879" s="7" t="s">
        <v>508</v>
      </c>
      <c r="C1879" s="40">
        <f t="shared" si="213"/>
        <v>9935433.9800000004</v>
      </c>
      <c r="D1879" s="47">
        <f t="shared" si="214"/>
        <v>198449.03</v>
      </c>
      <c r="E1879" s="46">
        <f t="shared" si="215"/>
        <v>463665.95</v>
      </c>
      <c r="F1879" s="46">
        <v>0</v>
      </c>
      <c r="G1879" s="46">
        <v>6883778.6299999999</v>
      </c>
      <c r="H1879" s="46">
        <v>0</v>
      </c>
      <c r="I1879" s="46">
        <v>2389540.37</v>
      </c>
      <c r="J1879" s="46">
        <v>0</v>
      </c>
      <c r="K1879" s="46">
        <v>0</v>
      </c>
      <c r="L1879" s="8">
        <v>0</v>
      </c>
      <c r="M1879" s="46">
        <v>0</v>
      </c>
      <c r="N1879" s="46">
        <v>0</v>
      </c>
      <c r="O1879" s="46">
        <v>0</v>
      </c>
      <c r="P1879" s="46">
        <v>0</v>
      </c>
      <c r="Q1879" s="46">
        <v>0</v>
      </c>
      <c r="R1879" s="46">
        <v>0</v>
      </c>
      <c r="S1879" s="46">
        <v>0</v>
      </c>
      <c r="T1879" s="46">
        <v>0</v>
      </c>
      <c r="U1879" s="46">
        <v>0</v>
      </c>
      <c r="V1879" s="46">
        <v>0</v>
      </c>
      <c r="W1879" s="48">
        <v>0</v>
      </c>
    </row>
    <row r="1880" spans="1:23" s="27" customFormat="1" ht="24.75" hidden="1" customHeight="1">
      <c r="A1880" s="45">
        <v>632</v>
      </c>
      <c r="B1880" s="7" t="s">
        <v>1157</v>
      </c>
      <c r="C1880" s="40">
        <f t="shared" si="213"/>
        <v>203050.3</v>
      </c>
      <c r="D1880" s="47">
        <f t="shared" si="214"/>
        <v>0</v>
      </c>
      <c r="E1880" s="46">
        <v>203050.3</v>
      </c>
      <c r="F1880" s="46">
        <v>0</v>
      </c>
      <c r="G1880" s="46">
        <v>0</v>
      </c>
      <c r="H1880" s="46">
        <v>0</v>
      </c>
      <c r="I1880" s="46">
        <v>0</v>
      </c>
      <c r="J1880" s="46">
        <v>0</v>
      </c>
      <c r="K1880" s="46">
        <v>0</v>
      </c>
      <c r="L1880" s="8">
        <v>0</v>
      </c>
      <c r="M1880" s="46">
        <v>0</v>
      </c>
      <c r="N1880" s="46">
        <v>0</v>
      </c>
      <c r="O1880" s="46">
        <v>0</v>
      </c>
      <c r="P1880" s="46">
        <v>0</v>
      </c>
      <c r="Q1880" s="46">
        <v>0</v>
      </c>
      <c r="R1880" s="46">
        <v>0</v>
      </c>
      <c r="S1880" s="46">
        <v>0</v>
      </c>
      <c r="T1880" s="46">
        <v>0</v>
      </c>
      <c r="U1880" s="46">
        <v>0</v>
      </c>
      <c r="V1880" s="46">
        <v>0</v>
      </c>
      <c r="W1880" s="48">
        <v>0</v>
      </c>
    </row>
    <row r="1881" spans="1:23" s="27" customFormat="1" ht="24.75" hidden="1" customHeight="1">
      <c r="A1881" s="45">
        <v>633</v>
      </c>
      <c r="B1881" s="7" t="s">
        <v>1279</v>
      </c>
      <c r="C1881" s="40">
        <f t="shared" si="213"/>
        <v>14652094.449999999</v>
      </c>
      <c r="D1881" s="47">
        <f t="shared" si="214"/>
        <v>304966.44</v>
      </c>
      <c r="E1881" s="46">
        <v>96360</v>
      </c>
      <c r="F1881" s="46">
        <v>0</v>
      </c>
      <c r="G1881" s="46">
        <v>0</v>
      </c>
      <c r="H1881" s="46">
        <v>0</v>
      </c>
      <c r="I1881" s="46">
        <v>0</v>
      </c>
      <c r="J1881" s="46">
        <v>0</v>
      </c>
      <c r="K1881" s="46">
        <v>0</v>
      </c>
      <c r="L1881" s="8">
        <v>0</v>
      </c>
      <c r="M1881" s="46">
        <v>0</v>
      </c>
      <c r="N1881" s="46">
        <v>0</v>
      </c>
      <c r="O1881" s="46">
        <v>0</v>
      </c>
      <c r="P1881" s="46">
        <v>0</v>
      </c>
      <c r="Q1881" s="46">
        <v>0</v>
      </c>
      <c r="R1881" s="46">
        <v>0</v>
      </c>
      <c r="S1881" s="46">
        <v>0</v>
      </c>
      <c r="T1881" s="46">
        <v>5239.1000000000004</v>
      </c>
      <c r="U1881" s="46">
        <v>14250768.01</v>
      </c>
      <c r="V1881" s="46">
        <v>0</v>
      </c>
      <c r="W1881" s="48">
        <v>0</v>
      </c>
    </row>
    <row r="1882" spans="1:23" s="27" customFormat="1" ht="24.75" hidden="1" customHeight="1">
      <c r="A1882" s="45">
        <v>634</v>
      </c>
      <c r="B1882" s="7" t="s">
        <v>1488</v>
      </c>
      <c r="C1882" s="40">
        <f t="shared" si="213"/>
        <v>157837.20000000001</v>
      </c>
      <c r="D1882" s="47">
        <v>0</v>
      </c>
      <c r="E1882" s="46">
        <v>157837.20000000001</v>
      </c>
      <c r="F1882" s="46">
        <v>0</v>
      </c>
      <c r="G1882" s="46">
        <v>0</v>
      </c>
      <c r="H1882" s="46">
        <v>0</v>
      </c>
      <c r="I1882" s="46">
        <v>0</v>
      </c>
      <c r="J1882" s="46">
        <v>0</v>
      </c>
      <c r="K1882" s="46">
        <v>0</v>
      </c>
      <c r="L1882" s="8">
        <v>0</v>
      </c>
      <c r="M1882" s="46">
        <v>0</v>
      </c>
      <c r="N1882" s="46">
        <v>0</v>
      </c>
      <c r="O1882" s="46">
        <v>0</v>
      </c>
      <c r="P1882" s="46">
        <v>0</v>
      </c>
      <c r="Q1882" s="46">
        <v>0</v>
      </c>
      <c r="R1882" s="46">
        <v>0</v>
      </c>
      <c r="S1882" s="46">
        <v>0</v>
      </c>
      <c r="T1882" s="46">
        <v>0</v>
      </c>
      <c r="U1882" s="46">
        <v>0</v>
      </c>
      <c r="V1882" s="46">
        <v>0</v>
      </c>
      <c r="W1882" s="48">
        <v>0</v>
      </c>
    </row>
    <row r="1883" spans="1:23" s="27" customFormat="1" ht="24.75" hidden="1" customHeight="1">
      <c r="A1883" s="45">
        <v>635</v>
      </c>
      <c r="B1883" s="7" t="s">
        <v>531</v>
      </c>
      <c r="C1883" s="40">
        <f t="shared" si="213"/>
        <v>3781859</v>
      </c>
      <c r="D1883" s="47">
        <f t="shared" ref="D1883:D1909" si="216">ROUND((F1883+G1883+H1883+I1883+J1883+K1883+M1883+O1883+Q1883+S1883+U1883+W1883)*0.0214,2)</f>
        <v>75538.34</v>
      </c>
      <c r="E1883" s="46">
        <f>ROUND((F1883+G1883+H1883+I1883+J1883+K1883+M1883+O1883+Q1883+S1883+U1883+W1883)*0.05,2)</f>
        <v>176491.46</v>
      </c>
      <c r="F1883" s="46">
        <v>421522.46</v>
      </c>
      <c r="G1883" s="46">
        <v>667090.11</v>
      </c>
      <c r="H1883" s="46">
        <v>0</v>
      </c>
      <c r="I1883" s="46">
        <v>0</v>
      </c>
      <c r="J1883" s="46">
        <v>276942.21000000002</v>
      </c>
      <c r="K1883" s="46">
        <v>0</v>
      </c>
      <c r="L1883" s="8">
        <v>0</v>
      </c>
      <c r="M1883" s="46">
        <v>0</v>
      </c>
      <c r="N1883" s="46">
        <v>637.1</v>
      </c>
      <c r="O1883" s="46">
        <v>2164274.42</v>
      </c>
      <c r="P1883" s="46">
        <v>0</v>
      </c>
      <c r="Q1883" s="46">
        <v>0</v>
      </c>
      <c r="R1883" s="46">
        <v>0</v>
      </c>
      <c r="S1883" s="46">
        <v>0</v>
      </c>
      <c r="T1883" s="46">
        <v>0</v>
      </c>
      <c r="U1883" s="46">
        <v>0</v>
      </c>
      <c r="V1883" s="46">
        <v>0</v>
      </c>
      <c r="W1883" s="48">
        <v>0</v>
      </c>
    </row>
    <row r="1884" spans="1:23" s="27" customFormat="1" ht="24.75" hidden="1" customHeight="1">
      <c r="A1884" s="45">
        <v>636</v>
      </c>
      <c r="B1884" s="7" t="s">
        <v>532</v>
      </c>
      <c r="C1884" s="40">
        <f t="shared" si="213"/>
        <v>3080732.62</v>
      </c>
      <c r="D1884" s="47">
        <f t="shared" si="216"/>
        <v>61534.14</v>
      </c>
      <c r="E1884" s="46">
        <f>ROUND((F1884+G1884+H1884+I1884+J1884+K1884+M1884+O1884+Q1884+S1884+U1884+W1884)*0.05,2)</f>
        <v>143771.35999999999</v>
      </c>
      <c r="F1884" s="46">
        <v>423390.7</v>
      </c>
      <c r="G1884" s="46">
        <v>0</v>
      </c>
      <c r="H1884" s="46">
        <v>0</v>
      </c>
      <c r="I1884" s="46">
        <v>0</v>
      </c>
      <c r="J1884" s="46">
        <v>278169.65000000002</v>
      </c>
      <c r="K1884" s="46">
        <v>0</v>
      </c>
      <c r="L1884" s="8">
        <v>0</v>
      </c>
      <c r="M1884" s="46">
        <v>0</v>
      </c>
      <c r="N1884" s="46">
        <v>637.1</v>
      </c>
      <c r="O1884" s="46">
        <v>2173866.77</v>
      </c>
      <c r="P1884" s="46">
        <v>0</v>
      </c>
      <c r="Q1884" s="46">
        <v>0</v>
      </c>
      <c r="R1884" s="46">
        <v>0</v>
      </c>
      <c r="S1884" s="46">
        <v>0</v>
      </c>
      <c r="T1884" s="46">
        <v>0</v>
      </c>
      <c r="U1884" s="46">
        <v>0</v>
      </c>
      <c r="V1884" s="46">
        <v>0</v>
      </c>
      <c r="W1884" s="48">
        <v>0</v>
      </c>
    </row>
    <row r="1885" spans="1:23" s="27" customFormat="1" ht="24.75" hidden="1" customHeight="1">
      <c r="A1885" s="45">
        <v>637</v>
      </c>
      <c r="B1885" s="7" t="s">
        <v>1154</v>
      </c>
      <c r="C1885" s="40">
        <f t="shared" si="213"/>
        <v>1468081.98</v>
      </c>
      <c r="D1885" s="47">
        <f t="shared" si="216"/>
        <v>30758.720000000001</v>
      </c>
      <c r="E1885" s="46">
        <v>0</v>
      </c>
      <c r="F1885" s="46">
        <v>0</v>
      </c>
      <c r="G1885" s="46">
        <v>0</v>
      </c>
      <c r="H1885" s="46">
        <v>972334.05</v>
      </c>
      <c r="I1885" s="46">
        <v>464989.21</v>
      </c>
      <c r="J1885" s="46">
        <v>0</v>
      </c>
      <c r="K1885" s="46">
        <v>0</v>
      </c>
      <c r="L1885" s="8">
        <v>0</v>
      </c>
      <c r="M1885" s="46">
        <v>0</v>
      </c>
      <c r="N1885" s="46">
        <v>0</v>
      </c>
      <c r="O1885" s="46">
        <v>0</v>
      </c>
      <c r="P1885" s="46">
        <v>0</v>
      </c>
      <c r="Q1885" s="46">
        <v>0</v>
      </c>
      <c r="R1885" s="46">
        <v>0</v>
      </c>
      <c r="S1885" s="46">
        <v>0</v>
      </c>
      <c r="T1885" s="46">
        <v>0</v>
      </c>
      <c r="U1885" s="46">
        <v>0</v>
      </c>
      <c r="V1885" s="46">
        <v>0</v>
      </c>
      <c r="W1885" s="48">
        <v>0</v>
      </c>
    </row>
    <row r="1886" spans="1:23" s="27" customFormat="1" ht="24.75" hidden="1" customHeight="1">
      <c r="A1886" s="45">
        <v>638</v>
      </c>
      <c r="B1886" s="7" t="s">
        <v>533</v>
      </c>
      <c r="C1886" s="40">
        <f t="shared" si="213"/>
        <v>3336831.88</v>
      </c>
      <c r="D1886" s="47">
        <f t="shared" si="216"/>
        <v>66649.429999999993</v>
      </c>
      <c r="E1886" s="46">
        <f t="shared" ref="E1886:E1891" si="217">ROUND((F1886+G1886+H1886+I1886+J1886+K1886+M1886+O1886+Q1886+S1886+U1886+W1886)*0.05,2)</f>
        <v>155722.97</v>
      </c>
      <c r="F1886" s="46">
        <v>418136.27</v>
      </c>
      <c r="G1886" s="46">
        <v>0</v>
      </c>
      <c r="H1886" s="46">
        <v>0</v>
      </c>
      <c r="I1886" s="46">
        <v>0</v>
      </c>
      <c r="J1886" s="46">
        <v>549434.93000000005</v>
      </c>
      <c r="K1886" s="46">
        <v>0</v>
      </c>
      <c r="L1886" s="8">
        <v>0</v>
      </c>
      <c r="M1886" s="46">
        <v>0</v>
      </c>
      <c r="N1886" s="46">
        <v>648.70000000000005</v>
      </c>
      <c r="O1886" s="46">
        <v>2146888.2799999998</v>
      </c>
      <c r="P1886" s="46">
        <v>0</v>
      </c>
      <c r="Q1886" s="46">
        <v>0</v>
      </c>
      <c r="R1886" s="46">
        <v>0</v>
      </c>
      <c r="S1886" s="46">
        <v>0</v>
      </c>
      <c r="T1886" s="46">
        <v>0</v>
      </c>
      <c r="U1886" s="46">
        <v>0</v>
      </c>
      <c r="V1886" s="46">
        <v>0</v>
      </c>
      <c r="W1886" s="48">
        <v>0</v>
      </c>
    </row>
    <row r="1887" spans="1:23" s="27" customFormat="1" ht="24.75" hidden="1" customHeight="1">
      <c r="A1887" s="45">
        <v>639</v>
      </c>
      <c r="B1887" s="7" t="s">
        <v>534</v>
      </c>
      <c r="C1887" s="40">
        <f t="shared" si="213"/>
        <v>3405320.33</v>
      </c>
      <c r="D1887" s="47">
        <f t="shared" si="216"/>
        <v>68017.41</v>
      </c>
      <c r="E1887" s="46">
        <f t="shared" si="217"/>
        <v>158919.19</v>
      </c>
      <c r="F1887" s="46">
        <v>426718.51</v>
      </c>
      <c r="G1887" s="46">
        <v>0</v>
      </c>
      <c r="H1887" s="46">
        <v>0</v>
      </c>
      <c r="I1887" s="46">
        <v>0</v>
      </c>
      <c r="J1887" s="46">
        <v>560712.06999999995</v>
      </c>
      <c r="K1887" s="46">
        <v>0</v>
      </c>
      <c r="L1887" s="8">
        <v>0</v>
      </c>
      <c r="M1887" s="46">
        <v>0</v>
      </c>
      <c r="N1887" s="46">
        <v>687.2</v>
      </c>
      <c r="O1887" s="46">
        <v>2190953.15</v>
      </c>
      <c r="P1887" s="46">
        <v>0</v>
      </c>
      <c r="Q1887" s="46">
        <v>0</v>
      </c>
      <c r="R1887" s="46">
        <v>0</v>
      </c>
      <c r="S1887" s="46">
        <v>0</v>
      </c>
      <c r="T1887" s="46">
        <v>0</v>
      </c>
      <c r="U1887" s="46">
        <v>0</v>
      </c>
      <c r="V1887" s="46">
        <v>0</v>
      </c>
      <c r="W1887" s="48">
        <v>0</v>
      </c>
    </row>
    <row r="1888" spans="1:23" s="27" customFormat="1" ht="24.75" hidden="1" customHeight="1">
      <c r="A1888" s="45">
        <v>640</v>
      </c>
      <c r="B1888" s="7" t="s">
        <v>535</v>
      </c>
      <c r="C1888" s="40">
        <f t="shared" si="213"/>
        <v>4186486.53</v>
      </c>
      <c r="D1888" s="47">
        <f t="shared" si="216"/>
        <v>83620.320000000007</v>
      </c>
      <c r="E1888" s="46">
        <f t="shared" si="217"/>
        <v>195374.58</v>
      </c>
      <c r="F1888" s="46">
        <v>440263.28</v>
      </c>
      <c r="G1888" s="46">
        <v>1393497.65</v>
      </c>
      <c r="H1888" s="46">
        <v>1011501.04</v>
      </c>
      <c r="I1888" s="46">
        <v>483719.64</v>
      </c>
      <c r="J1888" s="46">
        <v>578510.02</v>
      </c>
      <c r="K1888" s="46">
        <v>0</v>
      </c>
      <c r="L1888" s="8">
        <v>0</v>
      </c>
      <c r="M1888" s="46">
        <v>0</v>
      </c>
      <c r="N1888" s="46">
        <v>0</v>
      </c>
      <c r="O1888" s="46">
        <v>0</v>
      </c>
      <c r="P1888" s="46">
        <v>0</v>
      </c>
      <c r="Q1888" s="46">
        <v>0</v>
      </c>
      <c r="R1888" s="46">
        <v>0</v>
      </c>
      <c r="S1888" s="46">
        <v>0</v>
      </c>
      <c r="T1888" s="46">
        <v>0</v>
      </c>
      <c r="U1888" s="46">
        <v>0</v>
      </c>
      <c r="V1888" s="46">
        <v>0</v>
      </c>
      <c r="W1888" s="48">
        <v>0</v>
      </c>
    </row>
    <row r="1889" spans="1:23" s="27" customFormat="1" ht="24.75" hidden="1" customHeight="1">
      <c r="A1889" s="45">
        <v>641</v>
      </c>
      <c r="B1889" s="7" t="s">
        <v>536</v>
      </c>
      <c r="C1889" s="40">
        <f t="shared" si="213"/>
        <v>6742827.3899999997</v>
      </c>
      <c r="D1889" s="47">
        <f t="shared" si="216"/>
        <v>134680.32999999999</v>
      </c>
      <c r="E1889" s="46">
        <f t="shared" si="217"/>
        <v>314673.67</v>
      </c>
      <c r="F1889" s="46">
        <v>0</v>
      </c>
      <c r="G1889" s="46">
        <v>2072044.72</v>
      </c>
      <c r="H1889" s="46">
        <v>0</v>
      </c>
      <c r="I1889" s="46">
        <v>0</v>
      </c>
      <c r="J1889" s="46">
        <v>860208.58</v>
      </c>
      <c r="K1889" s="46">
        <v>0</v>
      </c>
      <c r="L1889" s="8">
        <v>0</v>
      </c>
      <c r="M1889" s="46">
        <v>0</v>
      </c>
      <c r="N1889" s="46">
        <v>732</v>
      </c>
      <c r="O1889" s="46">
        <v>3361220.09</v>
      </c>
      <c r="P1889" s="46">
        <v>0</v>
      </c>
      <c r="Q1889" s="46">
        <v>0</v>
      </c>
      <c r="R1889" s="46">
        <v>0</v>
      </c>
      <c r="S1889" s="46">
        <v>0</v>
      </c>
      <c r="T1889" s="46">
        <v>0</v>
      </c>
      <c r="U1889" s="46">
        <v>0</v>
      </c>
      <c r="V1889" s="46">
        <v>0</v>
      </c>
      <c r="W1889" s="48">
        <v>0</v>
      </c>
    </row>
    <row r="1890" spans="1:23" s="27" customFormat="1" ht="24.75" hidden="1" customHeight="1">
      <c r="A1890" s="45">
        <v>642</v>
      </c>
      <c r="B1890" s="7" t="s">
        <v>537</v>
      </c>
      <c r="C1890" s="40">
        <f t="shared" si="213"/>
        <v>3412774.86</v>
      </c>
      <c r="D1890" s="47">
        <f t="shared" si="216"/>
        <v>68166.31</v>
      </c>
      <c r="E1890" s="46">
        <f t="shared" si="217"/>
        <v>159267.07</v>
      </c>
      <c r="F1890" s="46">
        <v>427652.63</v>
      </c>
      <c r="G1890" s="46">
        <v>0</v>
      </c>
      <c r="H1890" s="46">
        <v>0</v>
      </c>
      <c r="I1890" s="46">
        <v>0</v>
      </c>
      <c r="J1890" s="46">
        <v>561939.52</v>
      </c>
      <c r="K1890" s="46">
        <v>0</v>
      </c>
      <c r="L1890" s="8">
        <v>0</v>
      </c>
      <c r="M1890" s="46">
        <v>0</v>
      </c>
      <c r="N1890" s="46">
        <v>640</v>
      </c>
      <c r="O1890" s="46">
        <v>2195749.33</v>
      </c>
      <c r="P1890" s="46">
        <v>0</v>
      </c>
      <c r="Q1890" s="46">
        <v>0</v>
      </c>
      <c r="R1890" s="46">
        <v>0</v>
      </c>
      <c r="S1890" s="46">
        <v>0</v>
      </c>
      <c r="T1890" s="46">
        <v>0</v>
      </c>
      <c r="U1890" s="46">
        <v>0</v>
      </c>
      <c r="V1890" s="46">
        <v>0</v>
      </c>
      <c r="W1890" s="48">
        <v>0</v>
      </c>
    </row>
    <row r="1891" spans="1:23" s="27" customFormat="1" ht="24.75" hidden="1" customHeight="1">
      <c r="A1891" s="45">
        <v>643</v>
      </c>
      <c r="B1891" s="7" t="s">
        <v>538</v>
      </c>
      <c r="C1891" s="40">
        <f t="shared" si="213"/>
        <v>4044919.89</v>
      </c>
      <c r="D1891" s="47">
        <f t="shared" si="216"/>
        <v>80792.69</v>
      </c>
      <c r="E1891" s="46">
        <f t="shared" si="217"/>
        <v>188767.96</v>
      </c>
      <c r="F1891" s="46">
        <v>425375.71</v>
      </c>
      <c r="G1891" s="46">
        <v>1346376.33</v>
      </c>
      <c r="H1891" s="46">
        <v>977296.99</v>
      </c>
      <c r="I1891" s="46">
        <v>467362.59</v>
      </c>
      <c r="J1891" s="46">
        <v>558947.62</v>
      </c>
      <c r="K1891" s="46">
        <v>0</v>
      </c>
      <c r="L1891" s="8">
        <v>0</v>
      </c>
      <c r="M1891" s="46">
        <v>0</v>
      </c>
      <c r="N1891" s="46">
        <v>0</v>
      </c>
      <c r="O1891" s="46">
        <v>0</v>
      </c>
      <c r="P1891" s="46">
        <v>0</v>
      </c>
      <c r="Q1891" s="46">
        <v>0</v>
      </c>
      <c r="R1891" s="46">
        <v>0</v>
      </c>
      <c r="S1891" s="46">
        <v>0</v>
      </c>
      <c r="T1891" s="46">
        <v>0</v>
      </c>
      <c r="U1891" s="46">
        <v>0</v>
      </c>
      <c r="V1891" s="46">
        <v>0</v>
      </c>
      <c r="W1891" s="48">
        <v>0</v>
      </c>
    </row>
    <row r="1892" spans="1:23" s="27" customFormat="1" ht="24.75" hidden="1" customHeight="1">
      <c r="A1892" s="45">
        <v>644</v>
      </c>
      <c r="B1892" s="7" t="s">
        <v>539</v>
      </c>
      <c r="C1892" s="40">
        <f t="shared" ref="C1892:C1910" si="218">ROUND(SUM(D1892+E1892+F1892+G1892+H1892+I1892+J1892+K1892+M1892+O1892+Q1892+S1892+U1892+W1892),2)</f>
        <v>3532047.26</v>
      </c>
      <c r="D1892" s="47">
        <f t="shared" si="216"/>
        <v>70548.639999999999</v>
      </c>
      <c r="E1892" s="46">
        <f>ROUND((F1892+G1892+H1892+I1892+J1892+K1892+M1892+O1892+Q1892+S1892+U1892+W1892)*0.05,2)</f>
        <v>164833.26999999999</v>
      </c>
      <c r="F1892" s="46">
        <v>442598.58</v>
      </c>
      <c r="G1892" s="46">
        <v>0</v>
      </c>
      <c r="H1892" s="46">
        <v>0</v>
      </c>
      <c r="I1892" s="46">
        <v>0</v>
      </c>
      <c r="J1892" s="46">
        <v>581578.63</v>
      </c>
      <c r="K1892" s="46">
        <v>0</v>
      </c>
      <c r="L1892" s="8">
        <v>0</v>
      </c>
      <c r="M1892" s="46">
        <v>0</v>
      </c>
      <c r="N1892" s="46">
        <v>636.9</v>
      </c>
      <c r="O1892" s="46">
        <v>2272488.14</v>
      </c>
      <c r="P1892" s="46">
        <v>0</v>
      </c>
      <c r="Q1892" s="46">
        <v>0</v>
      </c>
      <c r="R1892" s="46">
        <v>0</v>
      </c>
      <c r="S1892" s="46">
        <v>0</v>
      </c>
      <c r="T1892" s="46">
        <v>0</v>
      </c>
      <c r="U1892" s="46">
        <v>0</v>
      </c>
      <c r="V1892" s="46">
        <v>0</v>
      </c>
      <c r="W1892" s="48">
        <v>0</v>
      </c>
    </row>
    <row r="1893" spans="1:23" s="27" customFormat="1" ht="24.75" hidden="1" customHeight="1">
      <c r="A1893" s="45">
        <v>645</v>
      </c>
      <c r="B1893" s="7" t="s">
        <v>511</v>
      </c>
      <c r="C1893" s="40">
        <f t="shared" si="218"/>
        <v>1507690.82</v>
      </c>
      <c r="D1893" s="47">
        <f t="shared" si="216"/>
        <v>30765.759999999998</v>
      </c>
      <c r="E1893" s="46">
        <v>39272.82</v>
      </c>
      <c r="F1893" s="46">
        <v>0</v>
      </c>
      <c r="G1893" s="46">
        <v>0</v>
      </c>
      <c r="H1893" s="46">
        <v>628373.63</v>
      </c>
      <c r="I1893" s="46">
        <v>317734.65000000002</v>
      </c>
      <c r="J1893" s="46">
        <v>491543.96</v>
      </c>
      <c r="K1893" s="46">
        <v>0</v>
      </c>
      <c r="L1893" s="8">
        <v>0</v>
      </c>
      <c r="M1893" s="46">
        <v>0</v>
      </c>
      <c r="N1893" s="46">
        <v>0</v>
      </c>
      <c r="O1893" s="46">
        <v>0</v>
      </c>
      <c r="P1893" s="46">
        <v>0</v>
      </c>
      <c r="Q1893" s="46">
        <v>0</v>
      </c>
      <c r="R1893" s="46">
        <v>0</v>
      </c>
      <c r="S1893" s="46">
        <v>0</v>
      </c>
      <c r="T1893" s="46">
        <v>0</v>
      </c>
      <c r="U1893" s="46">
        <v>0</v>
      </c>
      <c r="V1893" s="46">
        <v>0</v>
      </c>
      <c r="W1893" s="48">
        <v>0</v>
      </c>
    </row>
    <row r="1894" spans="1:23" s="27" customFormat="1" ht="24.75" hidden="1" customHeight="1">
      <c r="A1894" s="45">
        <v>646</v>
      </c>
      <c r="B1894" s="7" t="s">
        <v>1426</v>
      </c>
      <c r="C1894" s="40">
        <f t="shared" si="218"/>
        <v>517442.55</v>
      </c>
      <c r="D1894" s="47">
        <f t="shared" si="216"/>
        <v>10841.27</v>
      </c>
      <c r="E1894" s="46">
        <v>0</v>
      </c>
      <c r="F1894" s="46">
        <v>0</v>
      </c>
      <c r="G1894" s="46">
        <v>0</v>
      </c>
      <c r="H1894" s="46">
        <v>506601.28</v>
      </c>
      <c r="I1894" s="46">
        <v>0</v>
      </c>
      <c r="J1894" s="46">
        <v>0</v>
      </c>
      <c r="K1894" s="46">
        <v>0</v>
      </c>
      <c r="L1894" s="8">
        <v>0</v>
      </c>
      <c r="M1894" s="46">
        <v>0</v>
      </c>
      <c r="N1894" s="46">
        <v>0</v>
      </c>
      <c r="O1894" s="46">
        <v>0</v>
      </c>
      <c r="P1894" s="46">
        <v>0</v>
      </c>
      <c r="Q1894" s="46">
        <v>0</v>
      </c>
      <c r="R1894" s="46">
        <v>0</v>
      </c>
      <c r="S1894" s="46">
        <v>0</v>
      </c>
      <c r="T1894" s="46">
        <v>0</v>
      </c>
      <c r="U1894" s="46">
        <v>0</v>
      </c>
      <c r="V1894" s="46">
        <v>0</v>
      </c>
      <c r="W1894" s="48">
        <v>0</v>
      </c>
    </row>
    <row r="1895" spans="1:23" s="27" customFormat="1" ht="24.75" hidden="1" customHeight="1">
      <c r="A1895" s="45">
        <v>647</v>
      </c>
      <c r="B1895" s="7" t="s">
        <v>512</v>
      </c>
      <c r="C1895" s="40">
        <f t="shared" si="218"/>
        <v>19658794.5</v>
      </c>
      <c r="D1895" s="47">
        <f t="shared" si="216"/>
        <v>406635.61</v>
      </c>
      <c r="E1895" s="46">
        <v>250494.71</v>
      </c>
      <c r="F1895" s="46">
        <v>0</v>
      </c>
      <c r="G1895" s="46">
        <v>0</v>
      </c>
      <c r="H1895" s="46">
        <v>0</v>
      </c>
      <c r="I1895" s="46">
        <v>0</v>
      </c>
      <c r="J1895" s="46">
        <v>0</v>
      </c>
      <c r="K1895" s="46">
        <v>0</v>
      </c>
      <c r="L1895" s="8">
        <v>0</v>
      </c>
      <c r="M1895" s="46">
        <v>0</v>
      </c>
      <c r="N1895" s="46">
        <v>0</v>
      </c>
      <c r="O1895" s="46">
        <v>0</v>
      </c>
      <c r="P1895" s="46">
        <v>0</v>
      </c>
      <c r="Q1895" s="46">
        <v>0</v>
      </c>
      <c r="R1895" s="46">
        <v>0</v>
      </c>
      <c r="S1895" s="46">
        <v>0</v>
      </c>
      <c r="T1895" s="46">
        <v>5897</v>
      </c>
      <c r="U1895" s="46">
        <v>19001664.18</v>
      </c>
      <c r="V1895" s="46">
        <v>0</v>
      </c>
      <c r="W1895" s="48">
        <v>0</v>
      </c>
    </row>
    <row r="1896" spans="1:23" s="27" customFormat="1" ht="24.75" hidden="1" customHeight="1">
      <c r="A1896" s="45">
        <v>648</v>
      </c>
      <c r="B1896" s="7" t="s">
        <v>513</v>
      </c>
      <c r="C1896" s="40">
        <f t="shared" si="218"/>
        <v>11054827.02</v>
      </c>
      <c r="D1896" s="47">
        <f t="shared" si="216"/>
        <v>226921.83</v>
      </c>
      <c r="E1896" s="46">
        <v>224081.4</v>
      </c>
      <c r="F1896" s="46">
        <v>0</v>
      </c>
      <c r="G1896" s="46">
        <v>3425891.5</v>
      </c>
      <c r="H1896" s="46">
        <v>3720868.55</v>
      </c>
      <c r="I1896" s="46">
        <v>1595422.11</v>
      </c>
      <c r="J1896" s="46">
        <v>1861641.63</v>
      </c>
      <c r="K1896" s="46">
        <v>0</v>
      </c>
      <c r="L1896" s="8">
        <v>0</v>
      </c>
      <c r="M1896" s="46">
        <v>0</v>
      </c>
      <c r="N1896" s="46">
        <v>0</v>
      </c>
      <c r="O1896" s="46">
        <v>0</v>
      </c>
      <c r="P1896" s="46">
        <v>0</v>
      </c>
      <c r="Q1896" s="46">
        <v>0</v>
      </c>
      <c r="R1896" s="46">
        <v>0</v>
      </c>
      <c r="S1896" s="46">
        <v>0</v>
      </c>
      <c r="T1896" s="46">
        <v>0</v>
      </c>
      <c r="U1896" s="46">
        <v>0</v>
      </c>
      <c r="V1896" s="46">
        <v>0</v>
      </c>
      <c r="W1896" s="48">
        <v>0</v>
      </c>
    </row>
    <row r="1897" spans="1:23" s="27" customFormat="1" ht="24.75" hidden="1" customHeight="1">
      <c r="A1897" s="45">
        <v>649</v>
      </c>
      <c r="B1897" s="7" t="s">
        <v>514</v>
      </c>
      <c r="C1897" s="40">
        <f t="shared" si="218"/>
        <v>29252292.32</v>
      </c>
      <c r="D1897" s="47">
        <f t="shared" si="216"/>
        <v>604270.73</v>
      </c>
      <c r="E1897" s="46">
        <v>411071.38</v>
      </c>
      <c r="F1897" s="46">
        <v>0</v>
      </c>
      <c r="G1897" s="46">
        <v>0</v>
      </c>
      <c r="H1897" s="46">
        <v>0</v>
      </c>
      <c r="I1897" s="46">
        <v>0</v>
      </c>
      <c r="J1897" s="46">
        <v>4308181.37</v>
      </c>
      <c r="K1897" s="46">
        <v>0</v>
      </c>
      <c r="L1897" s="8">
        <v>0</v>
      </c>
      <c r="M1897" s="46">
        <v>0</v>
      </c>
      <c r="N1897" s="46">
        <v>0</v>
      </c>
      <c r="O1897" s="46">
        <v>0</v>
      </c>
      <c r="P1897" s="46">
        <v>0</v>
      </c>
      <c r="Q1897" s="46">
        <v>0</v>
      </c>
      <c r="R1897" s="46">
        <v>0</v>
      </c>
      <c r="S1897" s="46">
        <v>0</v>
      </c>
      <c r="T1897" s="46">
        <v>7855</v>
      </c>
      <c r="U1897" s="46">
        <v>23928768.84</v>
      </c>
      <c r="V1897" s="46">
        <v>0</v>
      </c>
      <c r="W1897" s="48">
        <v>0</v>
      </c>
    </row>
    <row r="1898" spans="1:23" s="27" customFormat="1" ht="24.75" hidden="1" customHeight="1">
      <c r="A1898" s="45">
        <v>650</v>
      </c>
      <c r="B1898" s="7" t="s">
        <v>500</v>
      </c>
      <c r="C1898" s="40">
        <f t="shared" si="218"/>
        <v>2667283.29</v>
      </c>
      <c r="D1898" s="47">
        <f t="shared" si="216"/>
        <v>54252.4</v>
      </c>
      <c r="E1898" s="46">
        <v>77871.87</v>
      </c>
      <c r="F1898" s="46">
        <v>480101.08</v>
      </c>
      <c r="G1898" s="46">
        <v>978101.7</v>
      </c>
      <c r="H1898" s="46">
        <v>373796.84</v>
      </c>
      <c r="I1898" s="46">
        <v>174909.68</v>
      </c>
      <c r="J1898" s="46">
        <v>528249.72</v>
      </c>
      <c r="K1898" s="46">
        <v>0</v>
      </c>
      <c r="L1898" s="8">
        <v>0</v>
      </c>
      <c r="M1898" s="46">
        <v>0</v>
      </c>
      <c r="N1898" s="46">
        <v>0</v>
      </c>
      <c r="O1898" s="46">
        <v>0</v>
      </c>
      <c r="P1898" s="46">
        <v>0</v>
      </c>
      <c r="Q1898" s="46">
        <v>0</v>
      </c>
      <c r="R1898" s="46">
        <v>0</v>
      </c>
      <c r="S1898" s="46">
        <v>0</v>
      </c>
      <c r="T1898" s="46">
        <v>0</v>
      </c>
      <c r="U1898" s="46">
        <v>0</v>
      </c>
      <c r="V1898" s="46">
        <v>0</v>
      </c>
      <c r="W1898" s="48">
        <v>0</v>
      </c>
    </row>
    <row r="1899" spans="1:23" s="27" customFormat="1" ht="24.75" hidden="1" customHeight="1">
      <c r="A1899" s="45">
        <v>651</v>
      </c>
      <c r="B1899" s="7" t="s">
        <v>515</v>
      </c>
      <c r="C1899" s="40">
        <f t="shared" si="218"/>
        <v>3343192.98</v>
      </c>
      <c r="D1899" s="47">
        <f t="shared" si="216"/>
        <v>65241.35</v>
      </c>
      <c r="E1899" s="46">
        <v>229290.57</v>
      </c>
      <c r="F1899" s="46">
        <v>308947.71999999997</v>
      </c>
      <c r="G1899" s="46">
        <v>805794.92</v>
      </c>
      <c r="H1899" s="46">
        <v>0</v>
      </c>
      <c r="I1899" s="46">
        <v>0</v>
      </c>
      <c r="J1899" s="46">
        <v>239207.38</v>
      </c>
      <c r="K1899" s="46">
        <v>0</v>
      </c>
      <c r="L1899" s="8">
        <v>0</v>
      </c>
      <c r="M1899" s="46">
        <v>0</v>
      </c>
      <c r="N1899" s="46">
        <v>294.5</v>
      </c>
      <c r="O1899" s="46">
        <v>1694711.04</v>
      </c>
      <c r="P1899" s="46">
        <v>0</v>
      </c>
      <c r="Q1899" s="46">
        <v>0</v>
      </c>
      <c r="R1899" s="46">
        <v>0</v>
      </c>
      <c r="S1899" s="46">
        <v>0</v>
      </c>
      <c r="T1899" s="46">
        <v>0</v>
      </c>
      <c r="U1899" s="46">
        <v>0</v>
      </c>
      <c r="V1899" s="46">
        <v>0</v>
      </c>
      <c r="W1899" s="48">
        <v>0</v>
      </c>
    </row>
    <row r="1900" spans="1:23" s="27" customFormat="1" ht="24.75" hidden="1" customHeight="1">
      <c r="A1900" s="45">
        <v>652</v>
      </c>
      <c r="B1900" s="7" t="s">
        <v>516</v>
      </c>
      <c r="C1900" s="40">
        <f t="shared" si="218"/>
        <v>2851144.07</v>
      </c>
      <c r="D1900" s="47">
        <f t="shared" si="216"/>
        <v>57916.72</v>
      </c>
      <c r="E1900" s="46">
        <v>86838.56</v>
      </c>
      <c r="F1900" s="46">
        <v>0</v>
      </c>
      <c r="G1900" s="46">
        <v>0</v>
      </c>
      <c r="H1900" s="46">
        <v>0</v>
      </c>
      <c r="I1900" s="46">
        <v>0</v>
      </c>
      <c r="J1900" s="46">
        <v>0</v>
      </c>
      <c r="K1900" s="46">
        <v>0</v>
      </c>
      <c r="L1900" s="8">
        <v>0</v>
      </c>
      <c r="M1900" s="46">
        <v>0</v>
      </c>
      <c r="N1900" s="46">
        <v>618.9</v>
      </c>
      <c r="O1900" s="46">
        <v>2706388.79</v>
      </c>
      <c r="P1900" s="46">
        <v>0</v>
      </c>
      <c r="Q1900" s="46">
        <v>0</v>
      </c>
      <c r="R1900" s="46">
        <v>0</v>
      </c>
      <c r="S1900" s="46">
        <v>0</v>
      </c>
      <c r="T1900" s="46">
        <v>0</v>
      </c>
      <c r="U1900" s="46">
        <v>0</v>
      </c>
      <c r="V1900" s="46">
        <v>0</v>
      </c>
      <c r="W1900" s="48">
        <v>0</v>
      </c>
    </row>
    <row r="1901" spans="1:23" s="27" customFormat="1" ht="24.75" hidden="1" customHeight="1">
      <c r="A1901" s="45">
        <v>653</v>
      </c>
      <c r="B1901" s="7" t="s">
        <v>517</v>
      </c>
      <c r="C1901" s="40">
        <f t="shared" si="218"/>
        <v>3796853.38</v>
      </c>
      <c r="D1901" s="47">
        <f t="shared" si="216"/>
        <v>78125.45</v>
      </c>
      <c r="E1901" s="46">
        <v>68005.83</v>
      </c>
      <c r="F1901" s="46">
        <v>0</v>
      </c>
      <c r="G1901" s="46">
        <v>1580674.97</v>
      </c>
      <c r="H1901" s="46">
        <v>988990.74</v>
      </c>
      <c r="I1901" s="46">
        <v>372556.85</v>
      </c>
      <c r="J1901" s="46">
        <v>708499.54</v>
      </c>
      <c r="K1901" s="46">
        <v>0</v>
      </c>
      <c r="L1901" s="8">
        <v>0</v>
      </c>
      <c r="M1901" s="46">
        <v>0</v>
      </c>
      <c r="N1901" s="46">
        <v>0</v>
      </c>
      <c r="O1901" s="46">
        <v>0</v>
      </c>
      <c r="P1901" s="46">
        <v>0</v>
      </c>
      <c r="Q1901" s="46">
        <v>0</v>
      </c>
      <c r="R1901" s="46">
        <v>0</v>
      </c>
      <c r="S1901" s="46">
        <v>0</v>
      </c>
      <c r="T1901" s="46">
        <v>0</v>
      </c>
      <c r="U1901" s="46">
        <v>0</v>
      </c>
      <c r="V1901" s="46">
        <v>0</v>
      </c>
      <c r="W1901" s="48">
        <v>0</v>
      </c>
    </row>
    <row r="1902" spans="1:23" s="27" customFormat="1" ht="24.75" hidden="1" customHeight="1">
      <c r="A1902" s="45">
        <v>654</v>
      </c>
      <c r="B1902" s="7" t="s">
        <v>518</v>
      </c>
      <c r="C1902" s="40">
        <f t="shared" si="218"/>
        <v>4387026.5599999996</v>
      </c>
      <c r="D1902" s="47">
        <f t="shared" si="216"/>
        <v>90004.7</v>
      </c>
      <c r="E1902" s="46">
        <v>91194.66</v>
      </c>
      <c r="F1902" s="46">
        <v>712753.11</v>
      </c>
      <c r="G1902" s="46">
        <v>1533931.02</v>
      </c>
      <c r="H1902" s="46">
        <v>815053.09</v>
      </c>
      <c r="I1902" s="46">
        <v>572607.51</v>
      </c>
      <c r="J1902" s="46">
        <v>571482.47</v>
      </c>
      <c r="K1902" s="46">
        <v>0</v>
      </c>
      <c r="L1902" s="8">
        <v>0</v>
      </c>
      <c r="M1902" s="46">
        <v>0</v>
      </c>
      <c r="N1902" s="46">
        <v>0</v>
      </c>
      <c r="O1902" s="46">
        <v>0</v>
      </c>
      <c r="P1902" s="46">
        <v>0</v>
      </c>
      <c r="Q1902" s="46">
        <v>0</v>
      </c>
      <c r="R1902" s="46">
        <v>0</v>
      </c>
      <c r="S1902" s="46">
        <v>0</v>
      </c>
      <c r="T1902" s="46">
        <v>0</v>
      </c>
      <c r="U1902" s="46">
        <v>0</v>
      </c>
      <c r="V1902" s="46">
        <v>0</v>
      </c>
      <c r="W1902" s="48">
        <v>0</v>
      </c>
    </row>
    <row r="1903" spans="1:23" s="27" customFormat="1" ht="33" hidden="1" customHeight="1">
      <c r="A1903" s="45">
        <v>655</v>
      </c>
      <c r="B1903" s="7" t="s">
        <v>519</v>
      </c>
      <c r="C1903" s="40">
        <f t="shared" si="218"/>
        <v>2952085.71</v>
      </c>
      <c r="D1903" s="47">
        <f t="shared" si="216"/>
        <v>60395.49</v>
      </c>
      <c r="E1903" s="46">
        <v>69471.240000000005</v>
      </c>
      <c r="F1903" s="46">
        <v>716805.49</v>
      </c>
      <c r="G1903" s="46">
        <v>1533931.02</v>
      </c>
      <c r="H1903" s="46">
        <v>0</v>
      </c>
      <c r="I1903" s="46">
        <v>0</v>
      </c>
      <c r="J1903" s="46">
        <v>571482.47</v>
      </c>
      <c r="K1903" s="46">
        <v>0</v>
      </c>
      <c r="L1903" s="8">
        <v>0</v>
      </c>
      <c r="M1903" s="46">
        <v>0</v>
      </c>
      <c r="N1903" s="46">
        <v>0</v>
      </c>
      <c r="O1903" s="46">
        <v>0</v>
      </c>
      <c r="P1903" s="46">
        <v>0</v>
      </c>
      <c r="Q1903" s="46">
        <v>0</v>
      </c>
      <c r="R1903" s="46">
        <v>0</v>
      </c>
      <c r="S1903" s="46">
        <v>0</v>
      </c>
      <c r="T1903" s="46">
        <v>0</v>
      </c>
      <c r="U1903" s="46">
        <v>0</v>
      </c>
      <c r="V1903" s="46">
        <v>0</v>
      </c>
      <c r="W1903" s="48">
        <v>0</v>
      </c>
    </row>
    <row r="1904" spans="1:23" s="22" customFormat="1" ht="24.75" hidden="1" customHeight="1">
      <c r="A1904" s="45">
        <v>656</v>
      </c>
      <c r="B1904" s="7" t="s">
        <v>520</v>
      </c>
      <c r="C1904" s="40">
        <f t="shared" si="218"/>
        <v>2789078.27</v>
      </c>
      <c r="D1904" s="47">
        <f t="shared" si="216"/>
        <v>56982.14</v>
      </c>
      <c r="E1904" s="46">
        <v>69379.17</v>
      </c>
      <c r="F1904" s="46">
        <v>557303.47</v>
      </c>
      <c r="G1904" s="46">
        <v>1533931.02</v>
      </c>
      <c r="H1904" s="46">
        <v>0</v>
      </c>
      <c r="I1904" s="46">
        <v>0</v>
      </c>
      <c r="J1904" s="46">
        <v>571482.47</v>
      </c>
      <c r="K1904" s="46">
        <v>0</v>
      </c>
      <c r="L1904" s="8">
        <v>0</v>
      </c>
      <c r="M1904" s="46">
        <v>0</v>
      </c>
      <c r="N1904" s="46">
        <v>0</v>
      </c>
      <c r="O1904" s="46">
        <v>0</v>
      </c>
      <c r="P1904" s="46">
        <v>0</v>
      </c>
      <c r="Q1904" s="46">
        <v>0</v>
      </c>
      <c r="R1904" s="46">
        <v>0</v>
      </c>
      <c r="S1904" s="46">
        <v>0</v>
      </c>
      <c r="T1904" s="46">
        <v>0</v>
      </c>
      <c r="U1904" s="46">
        <v>0</v>
      </c>
      <c r="V1904" s="46">
        <v>0</v>
      </c>
      <c r="W1904" s="48">
        <v>0</v>
      </c>
    </row>
    <row r="1905" spans="1:23" s="27" customFormat="1" ht="24.75" hidden="1" customHeight="1">
      <c r="A1905" s="45">
        <v>657</v>
      </c>
      <c r="B1905" s="7" t="s">
        <v>521</v>
      </c>
      <c r="C1905" s="40">
        <f t="shared" si="218"/>
        <v>3428000.01</v>
      </c>
      <c r="D1905" s="47">
        <f t="shared" si="216"/>
        <v>68870.289999999994</v>
      </c>
      <c r="E1905" s="46">
        <v>140891.84</v>
      </c>
      <c r="F1905" s="46">
        <v>0</v>
      </c>
      <c r="G1905" s="46">
        <v>0</v>
      </c>
      <c r="H1905" s="46">
        <v>0</v>
      </c>
      <c r="I1905" s="46">
        <v>0</v>
      </c>
      <c r="J1905" s="46">
        <v>0</v>
      </c>
      <c r="K1905" s="46">
        <v>0</v>
      </c>
      <c r="L1905" s="8">
        <v>0</v>
      </c>
      <c r="M1905" s="46">
        <v>0</v>
      </c>
      <c r="N1905" s="46">
        <v>761.7</v>
      </c>
      <c r="O1905" s="46">
        <v>2587883.08</v>
      </c>
      <c r="P1905" s="46">
        <v>0</v>
      </c>
      <c r="Q1905" s="46">
        <v>0</v>
      </c>
      <c r="R1905" s="46">
        <v>0</v>
      </c>
      <c r="S1905" s="46">
        <v>0</v>
      </c>
      <c r="T1905" s="46">
        <v>0</v>
      </c>
      <c r="U1905" s="46">
        <v>0</v>
      </c>
      <c r="V1905" s="46">
        <v>602.6</v>
      </c>
      <c r="W1905" s="48">
        <v>630354.80000000005</v>
      </c>
    </row>
    <row r="1906" spans="1:23" s="27" customFormat="1" ht="24.75" hidden="1" customHeight="1">
      <c r="A1906" s="45">
        <v>658</v>
      </c>
      <c r="B1906" s="7" t="s">
        <v>522</v>
      </c>
      <c r="C1906" s="40">
        <f t="shared" si="218"/>
        <v>6248850.9000000004</v>
      </c>
      <c r="D1906" s="47">
        <f t="shared" si="216"/>
        <v>127866.87</v>
      </c>
      <c r="E1906" s="46">
        <v>145896.87</v>
      </c>
      <c r="F1906" s="46">
        <v>0</v>
      </c>
      <c r="G1906" s="46">
        <v>0</v>
      </c>
      <c r="H1906" s="46">
        <v>0</v>
      </c>
      <c r="I1906" s="46">
        <v>0</v>
      </c>
      <c r="J1906" s="46">
        <v>0</v>
      </c>
      <c r="K1906" s="46">
        <v>0</v>
      </c>
      <c r="L1906" s="8">
        <v>0</v>
      </c>
      <c r="M1906" s="46">
        <v>0</v>
      </c>
      <c r="N1906" s="46">
        <v>0</v>
      </c>
      <c r="O1906" s="46">
        <v>0</v>
      </c>
      <c r="P1906" s="46">
        <v>0</v>
      </c>
      <c r="Q1906" s="46">
        <v>0</v>
      </c>
      <c r="R1906" s="46">
        <v>0</v>
      </c>
      <c r="S1906" s="46">
        <v>0</v>
      </c>
      <c r="T1906" s="46">
        <v>1410</v>
      </c>
      <c r="U1906" s="46">
        <v>5975087.1600000001</v>
      </c>
      <c r="V1906" s="46">
        <v>0</v>
      </c>
      <c r="W1906" s="48">
        <v>0</v>
      </c>
    </row>
    <row r="1907" spans="1:23" s="27" customFormat="1" ht="24.75" hidden="1" customHeight="1">
      <c r="A1907" s="45">
        <v>659</v>
      </c>
      <c r="B1907" s="7" t="s">
        <v>523</v>
      </c>
      <c r="C1907" s="40">
        <f t="shared" si="218"/>
        <v>2181294.36</v>
      </c>
      <c r="D1907" s="47">
        <f t="shared" si="216"/>
        <v>44149.69</v>
      </c>
      <c r="E1907" s="46">
        <v>74075.16</v>
      </c>
      <c r="F1907" s="46">
        <v>0</v>
      </c>
      <c r="G1907" s="46">
        <v>114479.88</v>
      </c>
      <c r="H1907" s="46">
        <v>948619.9</v>
      </c>
      <c r="I1907" s="46">
        <v>445953.8</v>
      </c>
      <c r="J1907" s="46">
        <v>554015.93000000005</v>
      </c>
      <c r="K1907" s="46">
        <v>0</v>
      </c>
      <c r="L1907" s="8">
        <v>0</v>
      </c>
      <c r="M1907" s="46">
        <v>0</v>
      </c>
      <c r="N1907" s="46">
        <v>0</v>
      </c>
      <c r="O1907" s="46">
        <v>0</v>
      </c>
      <c r="P1907" s="46">
        <v>0</v>
      </c>
      <c r="Q1907" s="46">
        <v>0</v>
      </c>
      <c r="R1907" s="46">
        <v>0</v>
      </c>
      <c r="S1907" s="46">
        <v>0</v>
      </c>
      <c r="T1907" s="46">
        <v>0</v>
      </c>
      <c r="U1907" s="46">
        <v>0</v>
      </c>
      <c r="V1907" s="46">
        <v>0</v>
      </c>
      <c r="W1907" s="48">
        <v>0</v>
      </c>
    </row>
    <row r="1908" spans="1:23" s="27" customFormat="1" ht="24.75" hidden="1" customHeight="1">
      <c r="A1908" s="45">
        <v>660</v>
      </c>
      <c r="B1908" s="7" t="s">
        <v>524</v>
      </c>
      <c r="C1908" s="40">
        <f t="shared" si="218"/>
        <v>3845237.97</v>
      </c>
      <c r="D1908" s="47">
        <f t="shared" si="216"/>
        <v>78975.679999999993</v>
      </c>
      <c r="E1908" s="46">
        <v>75809.73</v>
      </c>
      <c r="F1908" s="46">
        <v>0</v>
      </c>
      <c r="G1908" s="46">
        <v>0</v>
      </c>
      <c r="H1908" s="46">
        <v>0</v>
      </c>
      <c r="I1908" s="46">
        <v>0</v>
      </c>
      <c r="J1908" s="46">
        <v>0</v>
      </c>
      <c r="K1908" s="46">
        <v>0</v>
      </c>
      <c r="L1908" s="8">
        <v>0</v>
      </c>
      <c r="M1908" s="46">
        <v>0</v>
      </c>
      <c r="N1908" s="46">
        <v>0</v>
      </c>
      <c r="O1908" s="46">
        <v>0</v>
      </c>
      <c r="P1908" s="46">
        <v>0</v>
      </c>
      <c r="Q1908" s="46">
        <v>0</v>
      </c>
      <c r="R1908" s="46">
        <v>0</v>
      </c>
      <c r="S1908" s="46">
        <v>0</v>
      </c>
      <c r="T1908" s="46">
        <v>762.1</v>
      </c>
      <c r="U1908" s="46">
        <v>3690452.56</v>
      </c>
      <c r="V1908" s="46">
        <v>0</v>
      </c>
      <c r="W1908" s="48">
        <v>0</v>
      </c>
    </row>
    <row r="1909" spans="1:23" s="27" customFormat="1" ht="24.75" hidden="1" customHeight="1">
      <c r="A1909" s="45">
        <v>661</v>
      </c>
      <c r="B1909" s="7" t="s">
        <v>509</v>
      </c>
      <c r="C1909" s="40">
        <f t="shared" si="218"/>
        <v>14647938.74</v>
      </c>
      <c r="D1909" s="47">
        <f t="shared" si="216"/>
        <v>301935.42</v>
      </c>
      <c r="E1909" s="46">
        <v>236871.56</v>
      </c>
      <c r="F1909" s="46">
        <v>1416397.2</v>
      </c>
      <c r="G1909" s="46">
        <v>4483104.26</v>
      </c>
      <c r="H1909" s="46">
        <v>0</v>
      </c>
      <c r="I1909" s="46">
        <v>1556203.24</v>
      </c>
      <c r="J1909" s="46">
        <v>1861159.03</v>
      </c>
      <c r="K1909" s="46">
        <v>0</v>
      </c>
      <c r="L1909" s="8">
        <v>0</v>
      </c>
      <c r="M1909" s="46">
        <v>0</v>
      </c>
      <c r="N1909" s="46">
        <v>0</v>
      </c>
      <c r="O1909" s="46">
        <v>0</v>
      </c>
      <c r="P1909" s="46">
        <v>0</v>
      </c>
      <c r="Q1909" s="46">
        <v>0</v>
      </c>
      <c r="R1909" s="46">
        <v>1397</v>
      </c>
      <c r="S1909" s="46">
        <v>4792268.03</v>
      </c>
      <c r="T1909" s="46">
        <v>0</v>
      </c>
      <c r="U1909" s="46">
        <v>0</v>
      </c>
      <c r="V1909" s="46">
        <v>0</v>
      </c>
      <c r="W1909" s="48">
        <v>0</v>
      </c>
    </row>
    <row r="1910" spans="1:23" s="33" customFormat="1" ht="24.75" hidden="1" customHeight="1">
      <c r="A1910" s="149" t="s">
        <v>64</v>
      </c>
      <c r="B1910" s="149"/>
      <c r="C1910" s="44">
        <f t="shared" si="218"/>
        <v>324767660.69</v>
      </c>
      <c r="D1910" s="77">
        <f t="shared" ref="D1910:W1910" si="219">ROUND(SUM(D1861:D1909),2)</f>
        <v>6614178.71</v>
      </c>
      <c r="E1910" s="77">
        <f t="shared" si="219"/>
        <v>9079709.9399999995</v>
      </c>
      <c r="F1910" s="77">
        <f t="shared" si="219"/>
        <v>16050048.689999999</v>
      </c>
      <c r="G1910" s="77">
        <f t="shared" si="219"/>
        <v>53044474.509999998</v>
      </c>
      <c r="H1910" s="77">
        <f t="shared" si="219"/>
        <v>31460761.989999998</v>
      </c>
      <c r="I1910" s="77">
        <f t="shared" si="219"/>
        <v>18256562.84</v>
      </c>
      <c r="J1910" s="77">
        <f t="shared" si="219"/>
        <v>30027317.539999999</v>
      </c>
      <c r="K1910" s="77">
        <f t="shared" si="219"/>
        <v>0</v>
      </c>
      <c r="L1910" s="66">
        <f t="shared" si="219"/>
        <v>0</v>
      </c>
      <c r="M1910" s="77">
        <f t="shared" si="219"/>
        <v>0</v>
      </c>
      <c r="N1910" s="77">
        <f t="shared" si="219"/>
        <v>13655.4</v>
      </c>
      <c r="O1910" s="77">
        <f t="shared" si="219"/>
        <v>57873008.270000003</v>
      </c>
      <c r="P1910" s="77">
        <f t="shared" si="219"/>
        <v>718</v>
      </c>
      <c r="Q1910" s="77">
        <f t="shared" si="219"/>
        <v>1100926.31</v>
      </c>
      <c r="R1910" s="77">
        <f t="shared" si="219"/>
        <v>13622</v>
      </c>
      <c r="S1910" s="77">
        <f t="shared" si="219"/>
        <v>33783576.340000004</v>
      </c>
      <c r="T1910" s="77">
        <f t="shared" si="219"/>
        <v>21163.200000000001</v>
      </c>
      <c r="U1910" s="77">
        <f t="shared" si="219"/>
        <v>66846740.75</v>
      </c>
      <c r="V1910" s="77">
        <f t="shared" si="219"/>
        <v>602.6</v>
      </c>
      <c r="W1910" s="77">
        <f t="shared" si="219"/>
        <v>630354.80000000005</v>
      </c>
    </row>
    <row r="1911" spans="1:23" s="22" customFormat="1" ht="24.75" hidden="1" customHeight="1">
      <c r="A1911" s="138" t="s">
        <v>66</v>
      </c>
      <c r="B1911" s="139"/>
      <c r="C1911" s="140"/>
      <c r="D1911" s="75"/>
      <c r="E1911" s="46"/>
      <c r="F1911" s="46"/>
      <c r="G1911" s="46"/>
      <c r="H1911" s="46"/>
      <c r="I1911" s="46"/>
      <c r="J1911" s="46"/>
      <c r="K1911" s="46"/>
      <c r="L1911" s="82"/>
      <c r="M1911" s="46"/>
      <c r="N1911" s="48"/>
      <c r="O1911" s="46"/>
      <c r="P1911" s="48"/>
      <c r="Q1911" s="46"/>
      <c r="R1911" s="48"/>
      <c r="S1911" s="46"/>
      <c r="T1911" s="46"/>
      <c r="U1911" s="46"/>
      <c r="V1911" s="48"/>
      <c r="W1911" s="48"/>
    </row>
    <row r="1912" spans="1:23" s="27" customFormat="1" ht="24.75" hidden="1" customHeight="1">
      <c r="A1912" s="16">
        <v>662</v>
      </c>
      <c r="B1912" s="7" t="s">
        <v>919</v>
      </c>
      <c r="C1912" s="40">
        <f t="shared" ref="C1912:C1924" si="220">ROUND(SUM(D1912+E1912+F1912+G1912+H1912+I1912+J1912+K1912+M1912+O1912+Q1912+S1912+U1912+W1912),2)</f>
        <v>3422723.7</v>
      </c>
      <c r="D1912" s="47">
        <f t="shared" ref="D1912:D1923" si="221">ROUND((F1912+G1912+H1912+I1912+J1912+K1912+M1912+O1912+Q1912+S1912+U1912+W1912)*0.0214,2)</f>
        <v>69707.08</v>
      </c>
      <c r="E1912" s="46">
        <v>95676.62</v>
      </c>
      <c r="F1912" s="46">
        <v>0</v>
      </c>
      <c r="G1912" s="46">
        <v>0</v>
      </c>
      <c r="H1912" s="46">
        <v>0</v>
      </c>
      <c r="I1912" s="46">
        <v>0</v>
      </c>
      <c r="J1912" s="46">
        <v>0</v>
      </c>
      <c r="K1912" s="46">
        <v>0</v>
      </c>
      <c r="L1912" s="8">
        <v>0</v>
      </c>
      <c r="M1912" s="46">
        <v>0</v>
      </c>
      <c r="N1912" s="46">
        <v>0</v>
      </c>
      <c r="O1912" s="46">
        <v>0</v>
      </c>
      <c r="P1912" s="46">
        <v>0</v>
      </c>
      <c r="Q1912" s="46">
        <v>0</v>
      </c>
      <c r="R1912" s="46">
        <v>0</v>
      </c>
      <c r="S1912" s="46">
        <v>0</v>
      </c>
      <c r="T1912" s="46">
        <v>910</v>
      </c>
      <c r="U1912" s="46">
        <v>3257340</v>
      </c>
      <c r="V1912" s="46">
        <v>0</v>
      </c>
      <c r="W1912" s="48">
        <v>0</v>
      </c>
    </row>
    <row r="1913" spans="1:23" s="27" customFormat="1" ht="24.75" hidden="1" customHeight="1">
      <c r="A1913" s="16">
        <v>663</v>
      </c>
      <c r="B1913" s="7" t="s">
        <v>928</v>
      </c>
      <c r="C1913" s="40">
        <f t="shared" si="220"/>
        <v>900218.3</v>
      </c>
      <c r="D1913" s="47">
        <f t="shared" si="221"/>
        <v>17359.91</v>
      </c>
      <c r="E1913" s="46">
        <v>71647.59</v>
      </c>
      <c r="F1913" s="46">
        <v>0</v>
      </c>
      <c r="G1913" s="46">
        <v>0</v>
      </c>
      <c r="H1913" s="46">
        <v>0</v>
      </c>
      <c r="I1913" s="46">
        <v>811210.8</v>
      </c>
      <c r="J1913" s="46">
        <v>0</v>
      </c>
      <c r="K1913" s="46">
        <v>0</v>
      </c>
      <c r="L1913" s="8">
        <v>0</v>
      </c>
      <c r="M1913" s="46">
        <v>0</v>
      </c>
      <c r="N1913" s="46">
        <v>0</v>
      </c>
      <c r="O1913" s="46">
        <v>0</v>
      </c>
      <c r="P1913" s="46">
        <v>0</v>
      </c>
      <c r="Q1913" s="46">
        <v>0</v>
      </c>
      <c r="R1913" s="46">
        <v>0</v>
      </c>
      <c r="S1913" s="46">
        <v>0</v>
      </c>
      <c r="T1913" s="46">
        <v>0</v>
      </c>
      <c r="U1913" s="46">
        <v>0</v>
      </c>
      <c r="V1913" s="46">
        <v>0</v>
      </c>
      <c r="W1913" s="48">
        <v>0</v>
      </c>
    </row>
    <row r="1914" spans="1:23" s="27" customFormat="1" ht="24.75" hidden="1" customHeight="1">
      <c r="A1914" s="16">
        <v>664</v>
      </c>
      <c r="B1914" s="7" t="s">
        <v>929</v>
      </c>
      <c r="C1914" s="40">
        <f t="shared" si="220"/>
        <v>306158.17</v>
      </c>
      <c r="D1914" s="47">
        <f t="shared" si="221"/>
        <v>5110.09</v>
      </c>
      <c r="E1914" s="46">
        <v>62258.879999999997</v>
      </c>
      <c r="F1914" s="46">
        <v>0</v>
      </c>
      <c r="G1914" s="46">
        <v>0</v>
      </c>
      <c r="H1914" s="46">
        <v>0</v>
      </c>
      <c r="I1914" s="46">
        <v>238789.2</v>
      </c>
      <c r="J1914" s="46">
        <v>0</v>
      </c>
      <c r="K1914" s="46">
        <v>0</v>
      </c>
      <c r="L1914" s="8">
        <v>0</v>
      </c>
      <c r="M1914" s="46">
        <v>0</v>
      </c>
      <c r="N1914" s="46">
        <v>0</v>
      </c>
      <c r="O1914" s="46">
        <v>0</v>
      </c>
      <c r="P1914" s="46">
        <v>0</v>
      </c>
      <c r="Q1914" s="46">
        <v>0</v>
      </c>
      <c r="R1914" s="46">
        <v>0</v>
      </c>
      <c r="S1914" s="46">
        <v>0</v>
      </c>
      <c r="T1914" s="46">
        <v>0</v>
      </c>
      <c r="U1914" s="46">
        <v>0</v>
      </c>
      <c r="V1914" s="46">
        <v>0</v>
      </c>
      <c r="W1914" s="48">
        <v>0</v>
      </c>
    </row>
    <row r="1915" spans="1:23" s="27" customFormat="1" ht="24.75" hidden="1" customHeight="1">
      <c r="A1915" s="16">
        <v>665</v>
      </c>
      <c r="B1915" s="7" t="s">
        <v>930</v>
      </c>
      <c r="C1915" s="40">
        <f t="shared" si="220"/>
        <v>1217597.42</v>
      </c>
      <c r="D1915" s="47">
        <f t="shared" si="221"/>
        <v>23632.560000000001</v>
      </c>
      <c r="E1915" s="46">
        <v>89639.66</v>
      </c>
      <c r="F1915" s="46">
        <v>0</v>
      </c>
      <c r="G1915" s="46">
        <v>0</v>
      </c>
      <c r="H1915" s="46">
        <v>0</v>
      </c>
      <c r="I1915" s="46">
        <v>1104325.2</v>
      </c>
      <c r="J1915" s="46">
        <v>0</v>
      </c>
      <c r="K1915" s="46">
        <v>0</v>
      </c>
      <c r="L1915" s="8">
        <v>0</v>
      </c>
      <c r="M1915" s="46">
        <v>0</v>
      </c>
      <c r="N1915" s="46">
        <v>0</v>
      </c>
      <c r="O1915" s="46">
        <v>0</v>
      </c>
      <c r="P1915" s="46">
        <v>0</v>
      </c>
      <c r="Q1915" s="46">
        <v>0</v>
      </c>
      <c r="R1915" s="46">
        <v>0</v>
      </c>
      <c r="S1915" s="46">
        <v>0</v>
      </c>
      <c r="T1915" s="46">
        <v>0</v>
      </c>
      <c r="U1915" s="46">
        <v>0</v>
      </c>
      <c r="V1915" s="46">
        <v>0</v>
      </c>
      <c r="W1915" s="48">
        <v>0</v>
      </c>
    </row>
    <row r="1916" spans="1:23" s="27" customFormat="1" ht="24.75" hidden="1" customHeight="1">
      <c r="A1916" s="16">
        <v>666</v>
      </c>
      <c r="B1916" s="7" t="s">
        <v>931</v>
      </c>
      <c r="C1916" s="40">
        <f t="shared" si="220"/>
        <v>1389910.76</v>
      </c>
      <c r="D1916" s="47">
        <f t="shared" si="221"/>
        <v>26445.08</v>
      </c>
      <c r="E1916" s="46">
        <v>127714.08</v>
      </c>
      <c r="F1916" s="46">
        <v>0</v>
      </c>
      <c r="G1916" s="46">
        <v>0</v>
      </c>
      <c r="H1916" s="46">
        <v>0</v>
      </c>
      <c r="I1916" s="46">
        <v>543864</v>
      </c>
      <c r="J1916" s="46">
        <v>691887.6</v>
      </c>
      <c r="K1916" s="46">
        <v>0</v>
      </c>
      <c r="L1916" s="8">
        <v>0</v>
      </c>
      <c r="M1916" s="46">
        <v>0</v>
      </c>
      <c r="N1916" s="46">
        <v>0</v>
      </c>
      <c r="O1916" s="46">
        <v>0</v>
      </c>
      <c r="P1916" s="46">
        <v>0</v>
      </c>
      <c r="Q1916" s="46">
        <v>0</v>
      </c>
      <c r="R1916" s="46">
        <v>0</v>
      </c>
      <c r="S1916" s="46">
        <v>0</v>
      </c>
      <c r="T1916" s="46">
        <v>0</v>
      </c>
      <c r="U1916" s="46">
        <v>0</v>
      </c>
      <c r="V1916" s="46">
        <v>0</v>
      </c>
      <c r="W1916" s="48">
        <v>0</v>
      </c>
    </row>
    <row r="1917" spans="1:23" s="27" customFormat="1" ht="24.75" hidden="1" customHeight="1">
      <c r="A1917" s="16">
        <v>667</v>
      </c>
      <c r="B1917" s="7" t="s">
        <v>932</v>
      </c>
      <c r="C1917" s="40">
        <f t="shared" si="220"/>
        <v>1407469.55</v>
      </c>
      <c r="D1917" s="47">
        <v>26677.63</v>
      </c>
      <c r="E1917" s="46">
        <v>127732.72</v>
      </c>
      <c r="F1917" s="46">
        <v>0</v>
      </c>
      <c r="G1917" s="46">
        <v>0</v>
      </c>
      <c r="H1917" s="46">
        <v>0</v>
      </c>
      <c r="I1917" s="46">
        <v>544893.6</v>
      </c>
      <c r="J1917" s="46">
        <v>708165.6</v>
      </c>
      <c r="K1917" s="46">
        <v>0</v>
      </c>
      <c r="L1917" s="8">
        <v>0</v>
      </c>
      <c r="M1917" s="46">
        <v>0</v>
      </c>
      <c r="N1917" s="46">
        <v>0</v>
      </c>
      <c r="O1917" s="46">
        <v>0</v>
      </c>
      <c r="P1917" s="46">
        <v>0</v>
      </c>
      <c r="Q1917" s="46">
        <v>0</v>
      </c>
      <c r="R1917" s="46">
        <v>0</v>
      </c>
      <c r="S1917" s="46">
        <v>0</v>
      </c>
      <c r="T1917" s="46">
        <v>0</v>
      </c>
      <c r="U1917" s="46">
        <v>0</v>
      </c>
      <c r="V1917" s="46">
        <v>0</v>
      </c>
      <c r="W1917" s="48">
        <v>0</v>
      </c>
    </row>
    <row r="1918" spans="1:23" s="27" customFormat="1" ht="24.75" hidden="1" customHeight="1">
      <c r="A1918" s="16">
        <v>668</v>
      </c>
      <c r="B1918" s="7" t="s">
        <v>933</v>
      </c>
      <c r="C1918" s="40">
        <f t="shared" si="220"/>
        <v>615031.41</v>
      </c>
      <c r="D1918" s="47">
        <f t="shared" si="221"/>
        <v>11444.01</v>
      </c>
      <c r="E1918" s="46">
        <v>68820.600000000006</v>
      </c>
      <c r="F1918" s="46">
        <v>0</v>
      </c>
      <c r="G1918" s="46">
        <v>0</v>
      </c>
      <c r="H1918" s="46">
        <v>0</v>
      </c>
      <c r="I1918" s="46">
        <v>534766.80000000005</v>
      </c>
      <c r="J1918" s="46">
        <v>0</v>
      </c>
      <c r="K1918" s="46">
        <v>0</v>
      </c>
      <c r="L1918" s="8">
        <v>0</v>
      </c>
      <c r="M1918" s="46">
        <v>0</v>
      </c>
      <c r="N1918" s="46">
        <v>0</v>
      </c>
      <c r="O1918" s="46">
        <v>0</v>
      </c>
      <c r="P1918" s="46">
        <v>0</v>
      </c>
      <c r="Q1918" s="46">
        <v>0</v>
      </c>
      <c r="R1918" s="46">
        <v>0</v>
      </c>
      <c r="S1918" s="46">
        <v>0</v>
      </c>
      <c r="T1918" s="46">
        <v>0</v>
      </c>
      <c r="U1918" s="46">
        <v>0</v>
      </c>
      <c r="V1918" s="46">
        <v>0</v>
      </c>
      <c r="W1918" s="48">
        <v>0</v>
      </c>
    </row>
    <row r="1919" spans="1:23" s="27" customFormat="1" ht="24.75" hidden="1" customHeight="1">
      <c r="A1919" s="16">
        <v>669</v>
      </c>
      <c r="B1919" s="7" t="s">
        <v>934</v>
      </c>
      <c r="C1919" s="40">
        <f t="shared" si="220"/>
        <v>9272425.5700000003</v>
      </c>
      <c r="D1919" s="47">
        <v>189581.85</v>
      </c>
      <c r="E1919" s="46">
        <v>178106.92</v>
      </c>
      <c r="F1919" s="46">
        <v>0</v>
      </c>
      <c r="G1919" s="46">
        <v>0</v>
      </c>
      <c r="H1919" s="46">
        <v>0</v>
      </c>
      <c r="I1919" s="46">
        <v>0</v>
      </c>
      <c r="J1919" s="46">
        <v>0</v>
      </c>
      <c r="K1919" s="46">
        <v>0</v>
      </c>
      <c r="L1919" s="8">
        <v>0</v>
      </c>
      <c r="M1919" s="46">
        <v>0</v>
      </c>
      <c r="N1919" s="46">
        <v>0</v>
      </c>
      <c r="O1919" s="46">
        <v>0</v>
      </c>
      <c r="P1919" s="46">
        <v>0</v>
      </c>
      <c r="Q1919" s="46">
        <v>0</v>
      </c>
      <c r="R1919" s="46">
        <v>0</v>
      </c>
      <c r="S1919" s="46">
        <v>0</v>
      </c>
      <c r="T1919" s="46">
        <v>2422.4</v>
      </c>
      <c r="U1919" s="46">
        <v>8904736.8000000007</v>
      </c>
      <c r="V1919" s="46">
        <v>0</v>
      </c>
      <c r="W1919" s="48">
        <v>0</v>
      </c>
    </row>
    <row r="1920" spans="1:23" s="27" customFormat="1" ht="24.75" hidden="1" customHeight="1">
      <c r="A1920" s="16">
        <v>670</v>
      </c>
      <c r="B1920" s="7" t="s">
        <v>65</v>
      </c>
      <c r="C1920" s="40">
        <f t="shared" si="220"/>
        <v>10742906.24</v>
      </c>
      <c r="D1920" s="47">
        <v>218731.53</v>
      </c>
      <c r="E1920" s="46">
        <v>250265.51</v>
      </c>
      <c r="F1920" s="46">
        <v>0</v>
      </c>
      <c r="G1920" s="46">
        <v>985518</v>
      </c>
      <c r="H1920" s="46">
        <v>0</v>
      </c>
      <c r="I1920" s="46">
        <v>0</v>
      </c>
      <c r="J1920" s="46">
        <v>0</v>
      </c>
      <c r="K1920" s="46">
        <v>0</v>
      </c>
      <c r="L1920" s="8">
        <v>0</v>
      </c>
      <c r="M1920" s="46">
        <v>0</v>
      </c>
      <c r="N1920" s="46">
        <v>0</v>
      </c>
      <c r="O1920" s="46">
        <v>0</v>
      </c>
      <c r="P1920" s="46">
        <v>0</v>
      </c>
      <c r="Q1920" s="46">
        <v>0</v>
      </c>
      <c r="R1920" s="46">
        <v>0</v>
      </c>
      <c r="S1920" s="46">
        <v>0</v>
      </c>
      <c r="T1920" s="46">
        <v>2422.4</v>
      </c>
      <c r="U1920" s="46">
        <v>9288391.1999999993</v>
      </c>
      <c r="V1920" s="46">
        <v>0</v>
      </c>
      <c r="W1920" s="48">
        <v>0</v>
      </c>
    </row>
    <row r="1921" spans="1:23" s="27" customFormat="1" ht="24.75" hidden="1" customHeight="1">
      <c r="A1921" s="16">
        <v>671</v>
      </c>
      <c r="B1921" s="7" t="s">
        <v>935</v>
      </c>
      <c r="C1921" s="40">
        <f t="shared" si="220"/>
        <v>10107052.869999999</v>
      </c>
      <c r="D1921" s="47">
        <f t="shared" si="221"/>
        <v>205087.57</v>
      </c>
      <c r="E1921" s="46">
        <v>318434.09999999998</v>
      </c>
      <c r="F1921" s="46">
        <v>0</v>
      </c>
      <c r="G1921" s="46">
        <v>0</v>
      </c>
      <c r="H1921" s="46">
        <v>0</v>
      </c>
      <c r="I1921" s="46">
        <v>0</v>
      </c>
      <c r="J1921" s="46">
        <v>0</v>
      </c>
      <c r="K1921" s="46">
        <v>308798.40000000002</v>
      </c>
      <c r="L1921" s="8">
        <v>0</v>
      </c>
      <c r="M1921" s="46">
        <v>0</v>
      </c>
      <c r="N1921" s="46">
        <v>0</v>
      </c>
      <c r="O1921" s="46">
        <v>0</v>
      </c>
      <c r="P1921" s="46">
        <v>0</v>
      </c>
      <c r="Q1921" s="46">
        <v>0</v>
      </c>
      <c r="R1921" s="46">
        <v>0</v>
      </c>
      <c r="S1921" s="46">
        <v>0</v>
      </c>
      <c r="T1921" s="46">
        <v>2422.4</v>
      </c>
      <c r="U1921" s="46">
        <v>9274732.8000000007</v>
      </c>
      <c r="V1921" s="46">
        <v>0</v>
      </c>
      <c r="W1921" s="48">
        <v>0</v>
      </c>
    </row>
    <row r="1922" spans="1:23" s="27" customFormat="1" ht="24.75" hidden="1" customHeight="1">
      <c r="A1922" s="16">
        <v>672</v>
      </c>
      <c r="B1922" s="7" t="s">
        <v>936</v>
      </c>
      <c r="C1922" s="40">
        <f t="shared" si="220"/>
        <v>17002825.09</v>
      </c>
      <c r="D1922" s="47">
        <f t="shared" si="221"/>
        <v>346848.49</v>
      </c>
      <c r="E1922" s="46">
        <v>448103.4</v>
      </c>
      <c r="F1922" s="46">
        <v>0</v>
      </c>
      <c r="G1922" s="46">
        <v>0</v>
      </c>
      <c r="H1922" s="46">
        <v>0</v>
      </c>
      <c r="I1922" s="46">
        <v>0</v>
      </c>
      <c r="J1922" s="46">
        <v>568429.19999999995</v>
      </c>
      <c r="K1922" s="46">
        <v>201483.6</v>
      </c>
      <c r="L1922" s="8">
        <v>0</v>
      </c>
      <c r="M1922" s="46">
        <v>0</v>
      </c>
      <c r="N1922" s="46">
        <v>1272.53</v>
      </c>
      <c r="O1922" s="46">
        <v>5885098.7999999998</v>
      </c>
      <c r="P1922" s="46">
        <v>0</v>
      </c>
      <c r="Q1922" s="46">
        <v>0</v>
      </c>
      <c r="R1922" s="46">
        <v>0</v>
      </c>
      <c r="S1922" s="46">
        <v>0</v>
      </c>
      <c r="T1922" s="46">
        <v>2422.4</v>
      </c>
      <c r="U1922" s="46">
        <v>9552861.5999999996</v>
      </c>
      <c r="V1922" s="46">
        <v>0</v>
      </c>
      <c r="W1922" s="48">
        <v>0</v>
      </c>
    </row>
    <row r="1923" spans="1:23" s="27" customFormat="1" ht="24.75" hidden="1" customHeight="1">
      <c r="A1923" s="16">
        <v>673</v>
      </c>
      <c r="B1923" s="7" t="s">
        <v>937</v>
      </c>
      <c r="C1923" s="40">
        <f t="shared" si="220"/>
        <v>9445006.6199999992</v>
      </c>
      <c r="D1923" s="47">
        <f t="shared" si="221"/>
        <v>193357.77</v>
      </c>
      <c r="E1923" s="46">
        <v>216239.25</v>
      </c>
      <c r="F1923" s="46">
        <v>0</v>
      </c>
      <c r="G1923" s="46">
        <v>0</v>
      </c>
      <c r="H1923" s="46">
        <v>0</v>
      </c>
      <c r="I1923" s="46">
        <v>0</v>
      </c>
      <c r="J1923" s="46">
        <v>0</v>
      </c>
      <c r="K1923" s="46">
        <v>0</v>
      </c>
      <c r="L1923" s="8">
        <v>0</v>
      </c>
      <c r="M1923" s="46">
        <v>0</v>
      </c>
      <c r="N1923" s="46">
        <v>0</v>
      </c>
      <c r="O1923" s="46">
        <v>0</v>
      </c>
      <c r="P1923" s="46">
        <v>0</v>
      </c>
      <c r="Q1923" s="46">
        <v>0</v>
      </c>
      <c r="R1923" s="46">
        <v>0</v>
      </c>
      <c r="S1923" s="46">
        <v>0</v>
      </c>
      <c r="T1923" s="46">
        <v>2655.58</v>
      </c>
      <c r="U1923" s="46">
        <v>9035409.5999999996</v>
      </c>
      <c r="V1923" s="46">
        <v>0</v>
      </c>
      <c r="W1923" s="48">
        <v>0</v>
      </c>
    </row>
    <row r="1924" spans="1:23" s="17" customFormat="1" ht="24.75" hidden="1" customHeight="1">
      <c r="A1924" s="143" t="s">
        <v>67</v>
      </c>
      <c r="B1924" s="144"/>
      <c r="C1924" s="44">
        <f t="shared" si="220"/>
        <v>65829325.700000003</v>
      </c>
      <c r="D1924" s="77">
        <f>ROUND(SUM(D1912:D1923),2)</f>
        <v>1333983.57</v>
      </c>
      <c r="E1924" s="77">
        <f>ROUND(SUM(E1912:E1923),2)</f>
        <v>2054639.33</v>
      </c>
      <c r="F1924" s="77">
        <f t="shared" ref="F1924:M1924" si="222">ROUND(SUM(F1912:F1923),2)</f>
        <v>0</v>
      </c>
      <c r="G1924" s="77">
        <f t="shared" si="222"/>
        <v>985518</v>
      </c>
      <c r="H1924" s="77">
        <f t="shared" si="222"/>
        <v>0</v>
      </c>
      <c r="I1924" s="77">
        <f t="shared" si="222"/>
        <v>3777849.6</v>
      </c>
      <c r="J1924" s="77">
        <f t="shared" si="222"/>
        <v>1968482.4</v>
      </c>
      <c r="K1924" s="77">
        <f t="shared" si="222"/>
        <v>510282</v>
      </c>
      <c r="L1924" s="66">
        <f>ROUND(SUM(L1912:L1923),2)</f>
        <v>0</v>
      </c>
      <c r="M1924" s="77">
        <f t="shared" si="222"/>
        <v>0</v>
      </c>
      <c r="N1924" s="77">
        <f t="shared" ref="N1924:W1924" si="223">ROUND(SUM(N1912:N1923),2)</f>
        <v>1272.53</v>
      </c>
      <c r="O1924" s="77">
        <f t="shared" si="223"/>
        <v>5885098.7999999998</v>
      </c>
      <c r="P1924" s="77">
        <f t="shared" si="223"/>
        <v>0</v>
      </c>
      <c r="Q1924" s="77">
        <f t="shared" si="223"/>
        <v>0</v>
      </c>
      <c r="R1924" s="77">
        <f t="shared" si="223"/>
        <v>0</v>
      </c>
      <c r="S1924" s="77">
        <f t="shared" si="223"/>
        <v>0</v>
      </c>
      <c r="T1924" s="77">
        <f t="shared" si="223"/>
        <v>13255.18</v>
      </c>
      <c r="U1924" s="77">
        <f t="shared" si="223"/>
        <v>49313472</v>
      </c>
      <c r="V1924" s="77">
        <f t="shared" si="223"/>
        <v>0</v>
      </c>
      <c r="W1924" s="77">
        <f t="shared" si="223"/>
        <v>0</v>
      </c>
    </row>
    <row r="1925" spans="1:23" s="22" customFormat="1" ht="24.75" hidden="1" customHeight="1">
      <c r="A1925" s="138" t="s">
        <v>72</v>
      </c>
      <c r="B1925" s="139"/>
      <c r="C1925" s="140"/>
      <c r="D1925" s="75"/>
      <c r="E1925" s="46"/>
      <c r="F1925" s="46"/>
      <c r="G1925" s="46"/>
      <c r="H1925" s="46"/>
      <c r="I1925" s="46"/>
      <c r="J1925" s="46"/>
      <c r="K1925" s="46"/>
      <c r="L1925" s="45"/>
      <c r="M1925" s="46"/>
      <c r="N1925" s="48"/>
      <c r="O1925" s="46"/>
      <c r="P1925" s="48"/>
      <c r="Q1925" s="46"/>
      <c r="R1925" s="48"/>
      <c r="S1925" s="46"/>
      <c r="T1925" s="46"/>
      <c r="U1925" s="46"/>
      <c r="V1925" s="48"/>
      <c r="W1925" s="48"/>
    </row>
    <row r="1926" spans="1:23" s="22" customFormat="1" ht="24.95" hidden="1" customHeight="1">
      <c r="A1926" s="16">
        <v>674</v>
      </c>
      <c r="B1926" s="7" t="s">
        <v>1419</v>
      </c>
      <c r="C1926" s="40">
        <f>ROUND(SUM(D1926+E1926+F1926+G1926+H1926+I1926+J1926+K1926+M1926+O1926+Q1926+S1926+U1926+W1926),2)</f>
        <v>5507387.8600000003</v>
      </c>
      <c r="D1926" s="47">
        <f>ROUND((F1926+G1926+H1926+I1926+J1926+K1926+M1926+O1926+Q1926+S1926+U1926+W1926)*0.0214,2)</f>
        <v>113454.61</v>
      </c>
      <c r="E1926" s="46">
        <v>92315.97</v>
      </c>
      <c r="F1926" s="46">
        <v>0</v>
      </c>
      <c r="G1926" s="46">
        <v>0</v>
      </c>
      <c r="H1926" s="46">
        <v>0</v>
      </c>
      <c r="I1926" s="46">
        <v>0</v>
      </c>
      <c r="J1926" s="46">
        <v>0</v>
      </c>
      <c r="K1926" s="46">
        <v>0</v>
      </c>
      <c r="L1926" s="8">
        <v>0</v>
      </c>
      <c r="M1926" s="46">
        <v>0</v>
      </c>
      <c r="N1926" s="46">
        <v>944</v>
      </c>
      <c r="O1926" s="46">
        <v>5301617.28</v>
      </c>
      <c r="P1926" s="46">
        <v>0</v>
      </c>
      <c r="Q1926" s="46">
        <v>0</v>
      </c>
      <c r="R1926" s="46">
        <v>0</v>
      </c>
      <c r="S1926" s="46">
        <v>0</v>
      </c>
      <c r="T1926" s="46">
        <v>0</v>
      </c>
      <c r="U1926" s="46">
        <v>0</v>
      </c>
      <c r="V1926" s="46">
        <v>0</v>
      </c>
      <c r="W1926" s="48">
        <v>0</v>
      </c>
    </row>
    <row r="1927" spans="1:23" s="22" customFormat="1" ht="24.95" hidden="1" customHeight="1">
      <c r="A1927" s="16">
        <v>675</v>
      </c>
      <c r="B1927" s="7" t="s">
        <v>1425</v>
      </c>
      <c r="C1927" s="40">
        <f t="shared" ref="C1927:C1990" si="224">ROUND(SUM(D1927+E1927+F1927+G1927+H1927+I1927+J1927+K1927+M1927+O1927+Q1927+S1927+U1927+W1927),2)</f>
        <v>1054331.8</v>
      </c>
      <c r="D1927" s="47">
        <v>0</v>
      </c>
      <c r="E1927" s="46">
        <v>0</v>
      </c>
      <c r="F1927" s="46">
        <v>0</v>
      </c>
      <c r="G1927" s="46">
        <v>0</v>
      </c>
      <c r="H1927" s="46">
        <v>0</v>
      </c>
      <c r="I1927" s="46">
        <v>0</v>
      </c>
      <c r="J1927" s="46">
        <v>0</v>
      </c>
      <c r="K1927" s="46">
        <v>0</v>
      </c>
      <c r="L1927" s="8">
        <v>0</v>
      </c>
      <c r="M1927" s="46">
        <v>0</v>
      </c>
      <c r="N1927" s="46">
        <v>0</v>
      </c>
      <c r="O1927" s="46">
        <v>0</v>
      </c>
      <c r="P1927" s="46">
        <v>6368.19</v>
      </c>
      <c r="Q1927" s="46">
        <v>1054331.8</v>
      </c>
      <c r="R1927" s="46">
        <v>0</v>
      </c>
      <c r="S1927" s="46">
        <v>0</v>
      </c>
      <c r="T1927" s="46">
        <v>0</v>
      </c>
      <c r="U1927" s="46">
        <v>0</v>
      </c>
      <c r="V1927" s="46">
        <v>0</v>
      </c>
      <c r="W1927" s="48">
        <v>0</v>
      </c>
    </row>
    <row r="1928" spans="1:23" s="22" customFormat="1" ht="24.95" hidden="1" customHeight="1">
      <c r="A1928" s="16">
        <v>676</v>
      </c>
      <c r="B1928" s="7" t="s">
        <v>1086</v>
      </c>
      <c r="C1928" s="40">
        <f t="shared" si="224"/>
        <v>310768.40999999997</v>
      </c>
      <c r="D1928" s="47">
        <f t="shared" ref="D1928:D1951" si="225">ROUND((F1928+G1928+H1928+I1928+J1928+K1928+M1928+O1928+Q1928+S1928+U1928+W1928)*0.0214,2)</f>
        <v>6511.11</v>
      </c>
      <c r="E1928" s="46">
        <v>0</v>
      </c>
      <c r="F1928" s="46">
        <v>0</v>
      </c>
      <c r="G1928" s="46">
        <v>0</v>
      </c>
      <c r="H1928" s="46">
        <v>0</v>
      </c>
      <c r="I1928" s="46">
        <v>0</v>
      </c>
      <c r="J1928" s="46">
        <v>0</v>
      </c>
      <c r="K1928" s="46">
        <v>0</v>
      </c>
      <c r="L1928" s="8">
        <v>0</v>
      </c>
      <c r="M1928" s="46">
        <v>0</v>
      </c>
      <c r="N1928" s="46">
        <v>0</v>
      </c>
      <c r="O1928" s="46">
        <v>0</v>
      </c>
      <c r="P1928" s="46">
        <v>0</v>
      </c>
      <c r="Q1928" s="46">
        <v>0</v>
      </c>
      <c r="R1928" s="46">
        <v>0</v>
      </c>
      <c r="S1928" s="46">
        <v>0</v>
      </c>
      <c r="T1928" s="46">
        <v>0</v>
      </c>
      <c r="U1928" s="46">
        <v>0</v>
      </c>
      <c r="V1928" s="46">
        <v>40</v>
      </c>
      <c r="W1928" s="48">
        <v>304257.3</v>
      </c>
    </row>
    <row r="1929" spans="1:23" s="22" customFormat="1" ht="24.95" hidden="1" customHeight="1">
      <c r="A1929" s="16">
        <v>677</v>
      </c>
      <c r="B1929" s="7" t="s">
        <v>215</v>
      </c>
      <c r="C1929" s="40">
        <f t="shared" si="224"/>
        <v>5650302.3700000001</v>
      </c>
      <c r="D1929" s="47">
        <f t="shared" si="225"/>
        <v>118383.07</v>
      </c>
      <c r="E1929" s="46">
        <v>0</v>
      </c>
      <c r="F1929" s="46">
        <v>0</v>
      </c>
      <c r="G1929" s="46">
        <v>2484457.85</v>
      </c>
      <c r="H1929" s="46">
        <v>0</v>
      </c>
      <c r="I1929" s="46">
        <v>862426.33</v>
      </c>
      <c r="J1929" s="46">
        <v>1031418.88</v>
      </c>
      <c r="K1929" s="46">
        <v>0</v>
      </c>
      <c r="L1929" s="8">
        <v>0</v>
      </c>
      <c r="M1929" s="46">
        <v>0</v>
      </c>
      <c r="N1929" s="46">
        <v>0</v>
      </c>
      <c r="O1929" s="46">
        <v>0</v>
      </c>
      <c r="P1929" s="46">
        <v>475.8</v>
      </c>
      <c r="Q1929" s="46">
        <v>1153616.24</v>
      </c>
      <c r="R1929" s="46">
        <v>0</v>
      </c>
      <c r="S1929" s="46">
        <v>0</v>
      </c>
      <c r="T1929" s="46">
        <v>0</v>
      </c>
      <c r="U1929" s="46">
        <v>0</v>
      </c>
      <c r="V1929" s="46">
        <v>0</v>
      </c>
      <c r="W1929" s="48">
        <v>0</v>
      </c>
    </row>
    <row r="1930" spans="1:23" s="22" customFormat="1" ht="24.95" hidden="1" customHeight="1">
      <c r="A1930" s="16">
        <v>678</v>
      </c>
      <c r="B1930" s="7" t="s">
        <v>1418</v>
      </c>
      <c r="C1930" s="40">
        <f t="shared" si="224"/>
        <v>10967932.529999999</v>
      </c>
      <c r="D1930" s="47">
        <f t="shared" si="225"/>
        <v>226367.92</v>
      </c>
      <c r="E1930" s="46">
        <v>163624.60999999999</v>
      </c>
      <c r="F1930" s="46">
        <v>0</v>
      </c>
      <c r="G1930" s="46">
        <v>0</v>
      </c>
      <c r="H1930" s="46">
        <v>0</v>
      </c>
      <c r="I1930" s="46">
        <v>0</v>
      </c>
      <c r="J1930" s="46">
        <v>0</v>
      </c>
      <c r="K1930" s="46">
        <v>0</v>
      </c>
      <c r="L1930" s="8">
        <v>0</v>
      </c>
      <c r="M1930" s="46">
        <v>0</v>
      </c>
      <c r="N1930" s="46">
        <v>1407</v>
      </c>
      <c r="O1930" s="46">
        <v>10577940</v>
      </c>
      <c r="P1930" s="46">
        <v>0</v>
      </c>
      <c r="Q1930" s="46">
        <v>0</v>
      </c>
      <c r="R1930" s="46">
        <v>0</v>
      </c>
      <c r="S1930" s="46">
        <v>0</v>
      </c>
      <c r="T1930" s="46">
        <v>0</v>
      </c>
      <c r="U1930" s="46">
        <v>0</v>
      </c>
      <c r="V1930" s="46">
        <v>0</v>
      </c>
      <c r="W1930" s="48">
        <v>0</v>
      </c>
    </row>
    <row r="1931" spans="1:23" s="22" customFormat="1" ht="24.95" hidden="1" customHeight="1">
      <c r="A1931" s="16">
        <v>679</v>
      </c>
      <c r="B1931" s="7" t="s">
        <v>1169</v>
      </c>
      <c r="C1931" s="40">
        <f t="shared" si="224"/>
        <v>450959.68</v>
      </c>
      <c r="D1931" s="47">
        <f t="shared" si="225"/>
        <v>9448.34</v>
      </c>
      <c r="E1931" s="46">
        <v>0</v>
      </c>
      <c r="F1931" s="46">
        <v>0</v>
      </c>
      <c r="G1931" s="46">
        <v>0</v>
      </c>
      <c r="H1931" s="46">
        <v>0</v>
      </c>
      <c r="I1931" s="46">
        <v>0</v>
      </c>
      <c r="J1931" s="46">
        <v>441511.34</v>
      </c>
      <c r="K1931" s="46">
        <v>0</v>
      </c>
      <c r="L1931" s="46">
        <v>0</v>
      </c>
      <c r="M1931" s="46">
        <v>0</v>
      </c>
      <c r="N1931" s="46">
        <v>0</v>
      </c>
      <c r="O1931" s="46">
        <v>0</v>
      </c>
      <c r="P1931" s="46">
        <v>0</v>
      </c>
      <c r="Q1931" s="46">
        <v>0</v>
      </c>
      <c r="R1931" s="46">
        <v>0</v>
      </c>
      <c r="S1931" s="46">
        <v>0</v>
      </c>
      <c r="T1931" s="46">
        <v>0</v>
      </c>
      <c r="U1931" s="46">
        <v>0</v>
      </c>
      <c r="V1931" s="46">
        <v>0</v>
      </c>
      <c r="W1931" s="48">
        <v>0</v>
      </c>
    </row>
    <row r="1932" spans="1:23" s="24" customFormat="1" ht="24.95" hidden="1" customHeight="1">
      <c r="A1932" s="16">
        <v>680</v>
      </c>
      <c r="B1932" s="7" t="s">
        <v>1405</v>
      </c>
      <c r="C1932" s="40">
        <f t="shared" si="224"/>
        <v>1948512.7</v>
      </c>
      <c r="D1932" s="47">
        <f t="shared" si="225"/>
        <v>39256.68</v>
      </c>
      <c r="E1932" s="46">
        <v>74831.62</v>
      </c>
      <c r="F1932" s="46">
        <v>241142.39999999999</v>
      </c>
      <c r="G1932" s="46">
        <v>1001983.2</v>
      </c>
      <c r="H1932" s="46">
        <v>0</v>
      </c>
      <c r="I1932" s="46">
        <v>155628</v>
      </c>
      <c r="J1932" s="46">
        <v>435670.8</v>
      </c>
      <c r="K1932" s="46">
        <v>0</v>
      </c>
      <c r="L1932" s="8">
        <v>0</v>
      </c>
      <c r="M1932" s="46">
        <v>0</v>
      </c>
      <c r="N1932" s="46">
        <v>0</v>
      </c>
      <c r="O1932" s="46">
        <v>0</v>
      </c>
      <c r="P1932" s="46">
        <v>0</v>
      </c>
      <c r="Q1932" s="46">
        <v>0</v>
      </c>
      <c r="R1932" s="46">
        <v>0</v>
      </c>
      <c r="S1932" s="46">
        <v>0</v>
      </c>
      <c r="T1932" s="46">
        <v>0</v>
      </c>
      <c r="U1932" s="46">
        <v>0</v>
      </c>
      <c r="V1932" s="46">
        <v>0</v>
      </c>
      <c r="W1932" s="48">
        <v>0</v>
      </c>
    </row>
    <row r="1933" spans="1:23" s="24" customFormat="1" ht="24.95" hidden="1" customHeight="1">
      <c r="A1933" s="16">
        <v>681</v>
      </c>
      <c r="B1933" s="7" t="s">
        <v>217</v>
      </c>
      <c r="C1933" s="40">
        <f t="shared" si="224"/>
        <v>22967036.07</v>
      </c>
      <c r="D1933" s="47">
        <f t="shared" si="225"/>
        <v>481196.96</v>
      </c>
      <c r="E1933" s="46">
        <v>0</v>
      </c>
      <c r="F1933" s="46">
        <v>3030845.11</v>
      </c>
      <c r="G1933" s="46">
        <v>9613550.9000000004</v>
      </c>
      <c r="H1933" s="46">
        <v>2587391.5699999998</v>
      </c>
      <c r="I1933" s="46">
        <v>1167772.57</v>
      </c>
      <c r="J1933" s="46">
        <v>1622388.2</v>
      </c>
      <c r="K1933" s="46">
        <v>0</v>
      </c>
      <c r="L1933" s="8">
        <v>0</v>
      </c>
      <c r="M1933" s="46">
        <v>0</v>
      </c>
      <c r="N1933" s="46">
        <v>0</v>
      </c>
      <c r="O1933" s="46">
        <v>0</v>
      </c>
      <c r="P1933" s="46">
        <v>1756</v>
      </c>
      <c r="Q1933" s="46">
        <v>4463890.76</v>
      </c>
      <c r="R1933" s="46">
        <v>0</v>
      </c>
      <c r="S1933" s="46">
        <v>0</v>
      </c>
      <c r="T1933" s="46">
        <v>0</v>
      </c>
      <c r="U1933" s="46">
        <v>0</v>
      </c>
      <c r="V1933" s="46">
        <v>0</v>
      </c>
      <c r="W1933" s="46">
        <v>0</v>
      </c>
    </row>
    <row r="1934" spans="1:23" s="24" customFormat="1" ht="24.95" hidden="1" customHeight="1">
      <c r="A1934" s="16">
        <v>682</v>
      </c>
      <c r="B1934" s="7" t="s">
        <v>218</v>
      </c>
      <c r="C1934" s="40">
        <f t="shared" si="224"/>
        <v>11844536.02</v>
      </c>
      <c r="D1934" s="47">
        <f t="shared" si="225"/>
        <v>248162.4</v>
      </c>
      <c r="E1934" s="46">
        <v>0</v>
      </c>
      <c r="F1934" s="46">
        <v>1304109.6599999999</v>
      </c>
      <c r="G1934" s="46">
        <v>4136511.14</v>
      </c>
      <c r="H1934" s="46">
        <v>3002585.3</v>
      </c>
      <c r="I1934" s="46">
        <v>1435901.24</v>
      </c>
      <c r="J1934" s="46">
        <v>1717266.28</v>
      </c>
      <c r="K1934" s="46">
        <v>0</v>
      </c>
      <c r="L1934" s="46">
        <v>0</v>
      </c>
      <c r="M1934" s="46">
        <v>0</v>
      </c>
      <c r="N1934" s="46">
        <v>0</v>
      </c>
      <c r="O1934" s="46">
        <v>0</v>
      </c>
      <c r="P1934" s="46">
        <v>0</v>
      </c>
      <c r="Q1934" s="46">
        <v>0</v>
      </c>
      <c r="R1934" s="46">
        <v>0</v>
      </c>
      <c r="S1934" s="46">
        <v>0</v>
      </c>
      <c r="T1934" s="46">
        <v>0</v>
      </c>
      <c r="U1934" s="46">
        <v>0</v>
      </c>
      <c r="V1934" s="46">
        <v>0</v>
      </c>
      <c r="W1934" s="46">
        <v>0</v>
      </c>
    </row>
    <row r="1935" spans="1:23" s="24" customFormat="1" ht="24.95" hidden="1" customHeight="1">
      <c r="A1935" s="16">
        <v>683</v>
      </c>
      <c r="B1935" s="7" t="s">
        <v>260</v>
      </c>
      <c r="C1935" s="40">
        <f t="shared" si="224"/>
        <v>4363930.01</v>
      </c>
      <c r="D1935" s="47">
        <f t="shared" si="225"/>
        <v>88435.24</v>
      </c>
      <c r="E1935" s="46">
        <v>143006.76999999999</v>
      </c>
      <c r="F1935" s="46">
        <v>661699.19999999995</v>
      </c>
      <c r="G1935" s="46">
        <v>2494038</v>
      </c>
      <c r="H1935" s="46">
        <v>0</v>
      </c>
      <c r="I1935" s="46">
        <v>311740.79999999999</v>
      </c>
      <c r="J1935" s="46">
        <v>665010</v>
      </c>
      <c r="K1935" s="46">
        <v>0</v>
      </c>
      <c r="L1935" s="8">
        <v>0</v>
      </c>
      <c r="M1935" s="46">
        <v>0</v>
      </c>
      <c r="N1935" s="46">
        <v>0</v>
      </c>
      <c r="O1935" s="46">
        <v>0</v>
      </c>
      <c r="P1935" s="46">
        <v>0</v>
      </c>
      <c r="Q1935" s="46">
        <v>0</v>
      </c>
      <c r="R1935" s="46">
        <v>0</v>
      </c>
      <c r="S1935" s="46">
        <v>0</v>
      </c>
      <c r="T1935" s="46">
        <v>0</v>
      </c>
      <c r="U1935" s="46">
        <v>0</v>
      </c>
      <c r="V1935" s="46">
        <v>0</v>
      </c>
      <c r="W1935" s="48">
        <v>0</v>
      </c>
    </row>
    <row r="1936" spans="1:23" s="24" customFormat="1" ht="24.95" hidden="1" customHeight="1">
      <c r="A1936" s="16">
        <v>684</v>
      </c>
      <c r="B1936" s="7" t="s">
        <v>189</v>
      </c>
      <c r="C1936" s="40">
        <f t="shared" si="224"/>
        <v>4568855.66</v>
      </c>
      <c r="D1936" s="47">
        <f t="shared" si="225"/>
        <v>95725</v>
      </c>
      <c r="E1936" s="46">
        <v>0</v>
      </c>
      <c r="F1936" s="46">
        <v>0</v>
      </c>
      <c r="G1936" s="46">
        <v>0</v>
      </c>
      <c r="H1936" s="46">
        <v>0</v>
      </c>
      <c r="I1936" s="46">
        <v>0</v>
      </c>
      <c r="J1936" s="46">
        <v>633616.02</v>
      </c>
      <c r="K1936" s="46">
        <v>0</v>
      </c>
      <c r="L1936" s="8">
        <v>0</v>
      </c>
      <c r="M1936" s="46">
        <v>0</v>
      </c>
      <c r="N1936" s="46">
        <v>605.20000000000005</v>
      </c>
      <c r="O1936" s="46">
        <v>3482888</v>
      </c>
      <c r="P1936" s="46">
        <v>0</v>
      </c>
      <c r="Q1936" s="46">
        <v>0</v>
      </c>
      <c r="R1936" s="46">
        <v>0</v>
      </c>
      <c r="S1936" s="46">
        <v>0</v>
      </c>
      <c r="T1936" s="46">
        <v>0</v>
      </c>
      <c r="U1936" s="46">
        <v>0</v>
      </c>
      <c r="V1936" s="46">
        <v>50</v>
      </c>
      <c r="W1936" s="46">
        <v>356626.64</v>
      </c>
    </row>
    <row r="1937" spans="1:23" s="24" customFormat="1" ht="24.95" hidden="1" customHeight="1">
      <c r="A1937" s="16">
        <v>685</v>
      </c>
      <c r="B1937" s="7" t="s">
        <v>190</v>
      </c>
      <c r="C1937" s="40">
        <f t="shared" si="224"/>
        <v>3623691.85</v>
      </c>
      <c r="D1937" s="47">
        <v>70707.929999999993</v>
      </c>
      <c r="E1937" s="46">
        <v>0</v>
      </c>
      <c r="F1937" s="46">
        <v>0</v>
      </c>
      <c r="G1937" s="46">
        <v>0</v>
      </c>
      <c r="H1937" s="46">
        <v>0</v>
      </c>
      <c r="I1937" s="46">
        <v>0</v>
      </c>
      <c r="J1937" s="46">
        <v>0</v>
      </c>
      <c r="K1937" s="46">
        <v>0</v>
      </c>
      <c r="L1937" s="8">
        <v>0</v>
      </c>
      <c r="M1937" s="46">
        <v>0</v>
      </c>
      <c r="N1937" s="46">
        <v>605.20000000000005</v>
      </c>
      <c r="O1937" s="46">
        <v>3213027.56</v>
      </c>
      <c r="P1937" s="46">
        <v>0</v>
      </c>
      <c r="Q1937" s="46">
        <v>0</v>
      </c>
      <c r="R1937" s="46">
        <v>0</v>
      </c>
      <c r="S1937" s="46">
        <v>0</v>
      </c>
      <c r="T1937" s="46">
        <v>0</v>
      </c>
      <c r="U1937" s="46">
        <v>0</v>
      </c>
      <c r="V1937" s="46">
        <v>50</v>
      </c>
      <c r="W1937" s="46">
        <v>339956.36</v>
      </c>
    </row>
    <row r="1938" spans="1:23" s="24" customFormat="1" ht="24.95" hidden="1" customHeight="1">
      <c r="A1938" s="16">
        <v>686</v>
      </c>
      <c r="B1938" s="7" t="s">
        <v>69</v>
      </c>
      <c r="C1938" s="40">
        <f t="shared" si="224"/>
        <v>347370.68</v>
      </c>
      <c r="D1938" s="47">
        <f t="shared" si="225"/>
        <v>7277.98</v>
      </c>
      <c r="E1938" s="46">
        <v>0</v>
      </c>
      <c r="F1938" s="46">
        <v>0</v>
      </c>
      <c r="G1938" s="46">
        <v>0</v>
      </c>
      <c r="H1938" s="46">
        <v>0</v>
      </c>
      <c r="I1938" s="46">
        <v>0</v>
      </c>
      <c r="J1938" s="46">
        <v>340092.7</v>
      </c>
      <c r="K1938" s="46">
        <v>0</v>
      </c>
      <c r="L1938" s="8">
        <v>0</v>
      </c>
      <c r="M1938" s="46">
        <v>0</v>
      </c>
      <c r="N1938" s="46">
        <v>0</v>
      </c>
      <c r="O1938" s="46">
        <v>0</v>
      </c>
      <c r="P1938" s="46">
        <v>0</v>
      </c>
      <c r="Q1938" s="46">
        <v>0</v>
      </c>
      <c r="R1938" s="46">
        <v>0</v>
      </c>
      <c r="S1938" s="46">
        <v>0</v>
      </c>
      <c r="T1938" s="46">
        <v>0</v>
      </c>
      <c r="U1938" s="46">
        <v>0</v>
      </c>
      <c r="V1938" s="46">
        <v>0</v>
      </c>
      <c r="W1938" s="46">
        <v>0</v>
      </c>
    </row>
    <row r="1939" spans="1:23" s="24" customFormat="1" ht="24.95" hidden="1" customHeight="1">
      <c r="A1939" s="16">
        <v>687</v>
      </c>
      <c r="B1939" s="7" t="s">
        <v>261</v>
      </c>
      <c r="C1939" s="40">
        <f t="shared" si="224"/>
        <v>4857705.53</v>
      </c>
      <c r="D1939" s="47">
        <f t="shared" si="225"/>
        <v>99718.07</v>
      </c>
      <c r="E1939" s="46">
        <v>98264.79</v>
      </c>
      <c r="F1939" s="46">
        <v>505203.54</v>
      </c>
      <c r="G1939" s="46">
        <v>0</v>
      </c>
      <c r="H1939" s="46">
        <v>0</v>
      </c>
      <c r="I1939" s="46">
        <v>0</v>
      </c>
      <c r="J1939" s="46">
        <v>0</v>
      </c>
      <c r="K1939" s="46">
        <v>0</v>
      </c>
      <c r="L1939" s="8">
        <v>0</v>
      </c>
      <c r="M1939" s="46">
        <v>0</v>
      </c>
      <c r="N1939" s="46">
        <v>0</v>
      </c>
      <c r="O1939" s="46">
        <v>0</v>
      </c>
      <c r="P1939" s="46">
        <v>0</v>
      </c>
      <c r="Q1939" s="46">
        <v>0</v>
      </c>
      <c r="R1939" s="46">
        <v>922.3</v>
      </c>
      <c r="S1939" s="46">
        <v>4154519.13</v>
      </c>
      <c r="T1939" s="46">
        <v>0</v>
      </c>
      <c r="U1939" s="46">
        <v>0</v>
      </c>
      <c r="V1939" s="46">
        <v>0</v>
      </c>
      <c r="W1939" s="46">
        <v>0</v>
      </c>
    </row>
    <row r="1940" spans="1:23" s="24" customFormat="1" ht="24.95" hidden="1" customHeight="1">
      <c r="A1940" s="16">
        <v>688</v>
      </c>
      <c r="B1940" s="7" t="s">
        <v>262</v>
      </c>
      <c r="C1940" s="40">
        <f t="shared" si="224"/>
        <v>3360124.72</v>
      </c>
      <c r="D1940" s="47">
        <f t="shared" si="225"/>
        <v>67114.679999999993</v>
      </c>
      <c r="E1940" s="46">
        <f>ROUND((F1940+G1940+H1940+I1940+J1940+K1940+M1940+O1940+Q1940+S1940+U1940+W1940)*0.05,2)</f>
        <v>156810</v>
      </c>
      <c r="F1940" s="46">
        <v>603982.9</v>
      </c>
      <c r="G1940" s="46">
        <v>1358412.98</v>
      </c>
      <c r="H1940" s="46">
        <v>0</v>
      </c>
      <c r="I1940" s="46">
        <v>519642.65</v>
      </c>
      <c r="J1940" s="46">
        <v>654161.51</v>
      </c>
      <c r="K1940" s="46">
        <v>0</v>
      </c>
      <c r="L1940" s="8">
        <v>0</v>
      </c>
      <c r="M1940" s="46">
        <v>0</v>
      </c>
      <c r="N1940" s="46">
        <v>0</v>
      </c>
      <c r="O1940" s="46">
        <v>0</v>
      </c>
      <c r="P1940" s="46">
        <v>0</v>
      </c>
      <c r="Q1940" s="46">
        <v>0</v>
      </c>
      <c r="R1940" s="46">
        <v>0</v>
      </c>
      <c r="S1940" s="46">
        <v>0</v>
      </c>
      <c r="T1940" s="46">
        <v>0</v>
      </c>
      <c r="U1940" s="46">
        <v>0</v>
      </c>
      <c r="V1940" s="46">
        <v>0</v>
      </c>
      <c r="W1940" s="48">
        <v>0</v>
      </c>
    </row>
    <row r="1941" spans="1:23" s="24" customFormat="1" ht="24.95" hidden="1" customHeight="1">
      <c r="A1941" s="16">
        <v>689</v>
      </c>
      <c r="B1941" s="7" t="s">
        <v>263</v>
      </c>
      <c r="C1941" s="40">
        <f t="shared" si="224"/>
        <v>4328877.82</v>
      </c>
      <c r="D1941" s="47">
        <f t="shared" si="225"/>
        <v>86464.43</v>
      </c>
      <c r="E1941" s="46">
        <f>ROUND((F1941+G1941+H1941+I1941+J1941+K1941+M1941+O1941+Q1941+S1941+U1941+W1941)*0.05,2)</f>
        <v>202019.69</v>
      </c>
      <c r="F1941" s="46">
        <v>0</v>
      </c>
      <c r="G1941" s="46">
        <v>0</v>
      </c>
      <c r="H1941" s="46">
        <v>0</v>
      </c>
      <c r="I1941" s="46">
        <v>0</v>
      </c>
      <c r="J1941" s="46">
        <v>0</v>
      </c>
      <c r="K1941" s="46">
        <v>0</v>
      </c>
      <c r="L1941" s="8">
        <v>0</v>
      </c>
      <c r="M1941" s="46">
        <v>0</v>
      </c>
      <c r="N1941" s="46">
        <v>671</v>
      </c>
      <c r="O1941" s="46">
        <v>4040393.7</v>
      </c>
      <c r="P1941" s="46">
        <v>0</v>
      </c>
      <c r="Q1941" s="46">
        <v>0</v>
      </c>
      <c r="R1941" s="46">
        <v>0</v>
      </c>
      <c r="S1941" s="46">
        <v>0</v>
      </c>
      <c r="T1941" s="46">
        <v>0</v>
      </c>
      <c r="U1941" s="46">
        <v>0</v>
      </c>
      <c r="V1941" s="46">
        <v>0</v>
      </c>
      <c r="W1941" s="48">
        <v>0</v>
      </c>
    </row>
    <row r="1942" spans="1:23" s="24" customFormat="1" ht="24.95" hidden="1" customHeight="1">
      <c r="A1942" s="16">
        <v>690</v>
      </c>
      <c r="B1942" s="7" t="s">
        <v>264</v>
      </c>
      <c r="C1942" s="40">
        <f t="shared" si="224"/>
        <v>5082262.1399999997</v>
      </c>
      <c r="D1942" s="47">
        <f t="shared" si="225"/>
        <v>104440.84</v>
      </c>
      <c r="E1942" s="46">
        <v>97408.3</v>
      </c>
      <c r="F1942" s="46">
        <v>0</v>
      </c>
      <c r="G1942" s="46">
        <v>0</v>
      </c>
      <c r="H1942" s="46">
        <v>0</v>
      </c>
      <c r="I1942" s="46">
        <v>0</v>
      </c>
      <c r="J1942" s="46">
        <v>0</v>
      </c>
      <c r="K1942" s="46">
        <v>0</v>
      </c>
      <c r="L1942" s="8">
        <v>0</v>
      </c>
      <c r="M1942" s="46">
        <v>0</v>
      </c>
      <c r="N1942" s="46">
        <v>869</v>
      </c>
      <c r="O1942" s="46">
        <v>4880413</v>
      </c>
      <c r="P1942" s="46">
        <v>0</v>
      </c>
      <c r="Q1942" s="46">
        <v>0</v>
      </c>
      <c r="R1942" s="46">
        <v>0</v>
      </c>
      <c r="S1942" s="46">
        <v>0</v>
      </c>
      <c r="T1942" s="46">
        <v>0</v>
      </c>
      <c r="U1942" s="46">
        <v>0</v>
      </c>
      <c r="V1942" s="46">
        <v>0</v>
      </c>
      <c r="W1942" s="48">
        <v>0</v>
      </c>
    </row>
    <row r="1943" spans="1:23" s="24" customFormat="1" ht="24.95" hidden="1" customHeight="1">
      <c r="A1943" s="16">
        <v>691</v>
      </c>
      <c r="B1943" s="7" t="s">
        <v>265</v>
      </c>
      <c r="C1943" s="40">
        <f t="shared" si="224"/>
        <v>202350.85</v>
      </c>
      <c r="D1943" s="47">
        <f t="shared" si="225"/>
        <v>0</v>
      </c>
      <c r="E1943" s="46">
        <v>202350.85</v>
      </c>
      <c r="F1943" s="46">
        <v>0</v>
      </c>
      <c r="G1943" s="46">
        <v>0</v>
      </c>
      <c r="H1943" s="46">
        <v>0</v>
      </c>
      <c r="I1943" s="46">
        <v>0</v>
      </c>
      <c r="J1943" s="46">
        <v>0</v>
      </c>
      <c r="K1943" s="46">
        <v>0</v>
      </c>
      <c r="L1943" s="8">
        <v>0</v>
      </c>
      <c r="M1943" s="46">
        <v>0</v>
      </c>
      <c r="N1943" s="46">
        <v>0</v>
      </c>
      <c r="O1943" s="46">
        <v>0</v>
      </c>
      <c r="P1943" s="46">
        <v>0</v>
      </c>
      <c r="Q1943" s="46">
        <v>0</v>
      </c>
      <c r="R1943" s="46">
        <v>0</v>
      </c>
      <c r="S1943" s="46">
        <v>0</v>
      </c>
      <c r="T1943" s="46">
        <v>0</v>
      </c>
      <c r="U1943" s="46">
        <v>0</v>
      </c>
      <c r="V1943" s="46">
        <v>0</v>
      </c>
      <c r="W1943" s="48">
        <v>0</v>
      </c>
    </row>
    <row r="1944" spans="1:23" s="24" customFormat="1" ht="24.95" hidden="1" customHeight="1">
      <c r="A1944" s="16">
        <v>692</v>
      </c>
      <c r="B1944" s="7" t="s">
        <v>221</v>
      </c>
      <c r="C1944" s="40">
        <f t="shared" si="224"/>
        <v>3704415.3</v>
      </c>
      <c r="D1944" s="47">
        <f t="shared" si="225"/>
        <v>77613.56</v>
      </c>
      <c r="E1944" s="46">
        <v>0</v>
      </c>
      <c r="F1944" s="46">
        <v>386530.24</v>
      </c>
      <c r="G1944" s="46">
        <v>1738250.17</v>
      </c>
      <c r="H1944" s="46">
        <v>0</v>
      </c>
      <c r="I1944" s="46">
        <v>664944.26</v>
      </c>
      <c r="J1944" s="46">
        <v>837077.07</v>
      </c>
      <c r="K1944" s="46">
        <v>0</v>
      </c>
      <c r="L1944" s="8">
        <v>0</v>
      </c>
      <c r="M1944" s="46">
        <v>0</v>
      </c>
      <c r="N1944" s="46">
        <v>0</v>
      </c>
      <c r="O1944" s="46">
        <v>0</v>
      </c>
      <c r="P1944" s="46">
        <v>0</v>
      </c>
      <c r="Q1944" s="46">
        <v>0</v>
      </c>
      <c r="R1944" s="46">
        <v>0</v>
      </c>
      <c r="S1944" s="46">
        <v>0</v>
      </c>
      <c r="T1944" s="46">
        <v>0</v>
      </c>
      <c r="U1944" s="46">
        <v>0</v>
      </c>
      <c r="V1944" s="46">
        <v>0</v>
      </c>
      <c r="W1944" s="48">
        <v>0</v>
      </c>
    </row>
    <row r="1945" spans="1:23" s="24" customFormat="1" ht="24.95" hidden="1" customHeight="1">
      <c r="A1945" s="16">
        <v>693</v>
      </c>
      <c r="B1945" s="7" t="s">
        <v>266</v>
      </c>
      <c r="C1945" s="40">
        <f t="shared" si="224"/>
        <v>5593991.25</v>
      </c>
      <c r="D1945" s="47">
        <f t="shared" si="225"/>
        <v>114804.7</v>
      </c>
      <c r="E1945" s="46">
        <v>114480.96000000001</v>
      </c>
      <c r="F1945" s="46">
        <v>466464.87</v>
      </c>
      <c r="G1945" s="46">
        <v>0</v>
      </c>
      <c r="H1945" s="46">
        <v>0</v>
      </c>
      <c r="I1945" s="46">
        <v>0</v>
      </c>
      <c r="J1945" s="46">
        <v>0</v>
      </c>
      <c r="K1945" s="46">
        <v>0</v>
      </c>
      <c r="L1945" s="8">
        <v>0</v>
      </c>
      <c r="M1945" s="46">
        <v>0</v>
      </c>
      <c r="N1945" s="46">
        <v>1086</v>
      </c>
      <c r="O1945" s="46">
        <v>4898240.72</v>
      </c>
      <c r="P1945" s="46">
        <v>0</v>
      </c>
      <c r="Q1945" s="46">
        <v>0</v>
      </c>
      <c r="R1945" s="46">
        <v>0</v>
      </c>
      <c r="S1945" s="46">
        <v>0</v>
      </c>
      <c r="T1945" s="46">
        <v>0</v>
      </c>
      <c r="U1945" s="46">
        <v>0</v>
      </c>
      <c r="V1945" s="46">
        <v>0</v>
      </c>
      <c r="W1945" s="48">
        <v>0</v>
      </c>
    </row>
    <row r="1946" spans="1:23" s="24" customFormat="1" ht="24.95" hidden="1" customHeight="1">
      <c r="A1946" s="16">
        <v>694</v>
      </c>
      <c r="B1946" s="7" t="s">
        <v>267</v>
      </c>
      <c r="C1946" s="40">
        <f t="shared" si="224"/>
        <v>4829822.16</v>
      </c>
      <c r="D1946" s="47">
        <f t="shared" si="225"/>
        <v>98831.039999999994</v>
      </c>
      <c r="E1946" s="46">
        <v>112718.07</v>
      </c>
      <c r="F1946" s="46">
        <v>0</v>
      </c>
      <c r="G1946" s="46">
        <v>1182981.78</v>
      </c>
      <c r="H1946" s="46">
        <v>0</v>
      </c>
      <c r="I1946" s="46">
        <v>0</v>
      </c>
      <c r="J1946" s="46">
        <v>0</v>
      </c>
      <c r="K1946" s="46">
        <v>0</v>
      </c>
      <c r="L1946" s="8">
        <v>0</v>
      </c>
      <c r="M1946" s="46">
        <v>0</v>
      </c>
      <c r="N1946" s="46">
        <v>603.9</v>
      </c>
      <c r="O1946" s="46">
        <v>3435291.27</v>
      </c>
      <c r="P1946" s="46">
        <v>0</v>
      </c>
      <c r="Q1946" s="46">
        <v>0</v>
      </c>
      <c r="R1946" s="46">
        <v>0</v>
      </c>
      <c r="S1946" s="46">
        <v>0</v>
      </c>
      <c r="T1946" s="46">
        <v>0</v>
      </c>
      <c r="U1946" s="46">
        <v>0</v>
      </c>
      <c r="V1946" s="46">
        <v>0</v>
      </c>
      <c r="W1946" s="48">
        <v>0</v>
      </c>
    </row>
    <row r="1947" spans="1:23" s="24" customFormat="1" ht="24.95" hidden="1" customHeight="1">
      <c r="A1947" s="16">
        <v>695</v>
      </c>
      <c r="B1947" s="7" t="s">
        <v>268</v>
      </c>
      <c r="C1947" s="40">
        <f t="shared" si="224"/>
        <v>4686735.99</v>
      </c>
      <c r="D1947" s="47">
        <f t="shared" si="225"/>
        <v>96598.75</v>
      </c>
      <c r="E1947" s="46">
        <v>76176.97</v>
      </c>
      <c r="F1947" s="46">
        <v>1041962.56</v>
      </c>
      <c r="G1947" s="46">
        <v>2343469.41</v>
      </c>
      <c r="H1947" s="46">
        <v>0</v>
      </c>
      <c r="I1947" s="46">
        <v>0</v>
      </c>
      <c r="J1947" s="46">
        <v>1128528.3</v>
      </c>
      <c r="K1947" s="46">
        <v>0</v>
      </c>
      <c r="L1947" s="8">
        <v>0</v>
      </c>
      <c r="M1947" s="46">
        <v>0</v>
      </c>
      <c r="N1947" s="46">
        <v>0</v>
      </c>
      <c r="O1947" s="46">
        <v>0</v>
      </c>
      <c r="P1947" s="46">
        <v>0</v>
      </c>
      <c r="Q1947" s="46">
        <v>0</v>
      </c>
      <c r="R1947" s="46">
        <v>0</v>
      </c>
      <c r="S1947" s="46">
        <v>0</v>
      </c>
      <c r="T1947" s="46">
        <v>0</v>
      </c>
      <c r="U1947" s="46">
        <v>0</v>
      </c>
      <c r="V1947" s="46">
        <v>0</v>
      </c>
      <c r="W1947" s="48">
        <v>0</v>
      </c>
    </row>
    <row r="1948" spans="1:23" s="24" customFormat="1" ht="24.95" hidden="1" customHeight="1">
      <c r="A1948" s="16">
        <v>696</v>
      </c>
      <c r="B1948" s="7" t="s">
        <v>269</v>
      </c>
      <c r="C1948" s="40">
        <f t="shared" si="224"/>
        <v>7660641.3200000003</v>
      </c>
      <c r="D1948" s="47">
        <f t="shared" si="225"/>
        <v>157683.03</v>
      </c>
      <c r="E1948" s="46">
        <v>134592.17000000001</v>
      </c>
      <c r="F1948" s="46">
        <v>1419031.66</v>
      </c>
      <c r="G1948" s="46">
        <v>3191532.44</v>
      </c>
      <c r="H1948" s="46">
        <v>0</v>
      </c>
      <c r="I1948" s="46">
        <v>1220877.8899999999</v>
      </c>
      <c r="J1948" s="46">
        <v>1536924.13</v>
      </c>
      <c r="K1948" s="46">
        <v>0</v>
      </c>
      <c r="L1948" s="8">
        <v>0</v>
      </c>
      <c r="M1948" s="46">
        <v>0</v>
      </c>
      <c r="N1948" s="46">
        <v>0</v>
      </c>
      <c r="O1948" s="46">
        <v>0</v>
      </c>
      <c r="P1948" s="46">
        <v>0</v>
      </c>
      <c r="Q1948" s="46">
        <v>0</v>
      </c>
      <c r="R1948" s="46">
        <v>0</v>
      </c>
      <c r="S1948" s="46">
        <v>0</v>
      </c>
      <c r="T1948" s="46">
        <v>0</v>
      </c>
      <c r="U1948" s="46">
        <v>0</v>
      </c>
      <c r="V1948" s="46">
        <v>0</v>
      </c>
      <c r="W1948" s="48">
        <v>0</v>
      </c>
    </row>
    <row r="1949" spans="1:23" s="24" customFormat="1" ht="24.95" hidden="1" customHeight="1">
      <c r="A1949" s="16">
        <v>697</v>
      </c>
      <c r="B1949" s="7" t="s">
        <v>1166</v>
      </c>
      <c r="C1949" s="40">
        <f t="shared" si="224"/>
        <v>1386864.76</v>
      </c>
      <c r="D1949" s="47">
        <f t="shared" si="225"/>
        <v>29057.08</v>
      </c>
      <c r="E1949" s="46">
        <v>0</v>
      </c>
      <c r="F1949" s="46">
        <v>0</v>
      </c>
      <c r="G1949" s="46">
        <v>916469.72</v>
      </c>
      <c r="H1949" s="46">
        <v>0</v>
      </c>
      <c r="I1949" s="46">
        <v>0</v>
      </c>
      <c r="J1949" s="46">
        <v>441337.96</v>
      </c>
      <c r="K1949" s="46">
        <v>0</v>
      </c>
      <c r="L1949" s="46">
        <v>0</v>
      </c>
      <c r="M1949" s="46">
        <v>0</v>
      </c>
      <c r="N1949" s="46">
        <v>0</v>
      </c>
      <c r="O1949" s="46">
        <v>0</v>
      </c>
      <c r="P1949" s="46">
        <v>0</v>
      </c>
      <c r="Q1949" s="46">
        <v>0</v>
      </c>
      <c r="R1949" s="46">
        <v>0</v>
      </c>
      <c r="S1949" s="46">
        <v>0</v>
      </c>
      <c r="T1949" s="46">
        <v>0</v>
      </c>
      <c r="U1949" s="46">
        <v>0</v>
      </c>
      <c r="V1949" s="46">
        <v>0</v>
      </c>
      <c r="W1949" s="48">
        <v>0</v>
      </c>
    </row>
    <row r="1950" spans="1:23" s="24" customFormat="1" ht="24.95" hidden="1" customHeight="1">
      <c r="A1950" s="16">
        <v>698</v>
      </c>
      <c r="B1950" s="7" t="s">
        <v>1183</v>
      </c>
      <c r="C1950" s="40">
        <f t="shared" si="224"/>
        <v>383360.23</v>
      </c>
      <c r="D1950" s="47">
        <f t="shared" si="225"/>
        <v>8032.02</v>
      </c>
      <c r="E1950" s="46">
        <v>0</v>
      </c>
      <c r="F1950" s="46">
        <v>0</v>
      </c>
      <c r="G1950" s="46">
        <v>0</v>
      </c>
      <c r="H1950" s="46">
        <v>0</v>
      </c>
      <c r="I1950" s="46">
        <v>0</v>
      </c>
      <c r="J1950" s="46">
        <v>0</v>
      </c>
      <c r="K1950" s="46">
        <v>0</v>
      </c>
      <c r="L1950" s="8">
        <v>0</v>
      </c>
      <c r="M1950" s="46">
        <v>0</v>
      </c>
      <c r="N1950" s="46">
        <v>0</v>
      </c>
      <c r="O1950" s="46">
        <v>0</v>
      </c>
      <c r="P1950" s="46">
        <v>0</v>
      </c>
      <c r="Q1950" s="46">
        <v>0</v>
      </c>
      <c r="R1950" s="46">
        <v>0</v>
      </c>
      <c r="S1950" s="46">
        <v>0</v>
      </c>
      <c r="T1950" s="46">
        <v>0</v>
      </c>
      <c r="U1950" s="46">
        <v>0</v>
      </c>
      <c r="V1950" s="46">
        <v>311</v>
      </c>
      <c r="W1950" s="46">
        <v>375328.21</v>
      </c>
    </row>
    <row r="1951" spans="1:23" s="24" customFormat="1" ht="24.95" hidden="1" customHeight="1">
      <c r="A1951" s="16">
        <v>699</v>
      </c>
      <c r="B1951" s="7" t="s">
        <v>226</v>
      </c>
      <c r="C1951" s="40">
        <f t="shared" si="224"/>
        <v>1355305.77</v>
      </c>
      <c r="D1951" s="47">
        <f t="shared" si="225"/>
        <v>28395.87</v>
      </c>
      <c r="E1951" s="46">
        <v>0</v>
      </c>
      <c r="F1951" s="46">
        <v>0</v>
      </c>
      <c r="G1951" s="46">
        <v>1326909.8999999999</v>
      </c>
      <c r="H1951" s="46">
        <v>0</v>
      </c>
      <c r="I1951" s="46">
        <v>0</v>
      </c>
      <c r="J1951" s="46">
        <v>0</v>
      </c>
      <c r="K1951" s="46">
        <v>0</v>
      </c>
      <c r="L1951" s="46">
        <v>0</v>
      </c>
      <c r="M1951" s="46">
        <v>0</v>
      </c>
      <c r="N1951" s="46">
        <v>0</v>
      </c>
      <c r="O1951" s="46">
        <v>0</v>
      </c>
      <c r="P1951" s="46">
        <v>0</v>
      </c>
      <c r="Q1951" s="46">
        <v>0</v>
      </c>
      <c r="R1951" s="46">
        <v>0</v>
      </c>
      <c r="S1951" s="46">
        <v>0</v>
      </c>
      <c r="T1951" s="46">
        <v>0</v>
      </c>
      <c r="U1951" s="46">
        <v>0</v>
      </c>
      <c r="V1951" s="46">
        <v>0</v>
      </c>
      <c r="W1951" s="46">
        <v>0</v>
      </c>
    </row>
    <row r="1952" spans="1:23" s="27" customFormat="1" ht="24.95" hidden="1" customHeight="1">
      <c r="A1952" s="16">
        <v>700</v>
      </c>
      <c r="B1952" s="7" t="s">
        <v>1143</v>
      </c>
      <c r="C1952" s="40">
        <f t="shared" si="224"/>
        <v>2532251.77</v>
      </c>
      <c r="D1952" s="47">
        <f t="shared" ref="D1952:D1979" si="226">ROUND((F1952+G1952+H1952+I1952+J1952+K1952+M1952+O1952+Q1952+S1952+U1952+W1952)*0.0214,2)</f>
        <v>53054.81</v>
      </c>
      <c r="E1952" s="46">
        <v>0</v>
      </c>
      <c r="F1952" s="46">
        <v>0</v>
      </c>
      <c r="G1952" s="46">
        <v>1329970.2</v>
      </c>
      <c r="H1952" s="46">
        <v>0</v>
      </c>
      <c r="I1952" s="46">
        <v>508762.24</v>
      </c>
      <c r="J1952" s="46">
        <v>640464.52</v>
      </c>
      <c r="K1952" s="46">
        <v>0</v>
      </c>
      <c r="L1952" s="46">
        <v>0</v>
      </c>
      <c r="M1952" s="46">
        <v>0</v>
      </c>
      <c r="N1952" s="46">
        <v>0</v>
      </c>
      <c r="O1952" s="46">
        <v>0</v>
      </c>
      <c r="P1952" s="46">
        <v>0</v>
      </c>
      <c r="Q1952" s="46">
        <v>0</v>
      </c>
      <c r="R1952" s="46">
        <v>0</v>
      </c>
      <c r="S1952" s="46">
        <v>0</v>
      </c>
      <c r="T1952" s="46">
        <v>0</v>
      </c>
      <c r="U1952" s="46">
        <v>0</v>
      </c>
      <c r="V1952" s="46">
        <v>0</v>
      </c>
      <c r="W1952" s="48">
        <v>0</v>
      </c>
    </row>
    <row r="1953" spans="1:23" s="24" customFormat="1" ht="24.95" hidden="1" customHeight="1">
      <c r="A1953" s="16">
        <v>701</v>
      </c>
      <c r="B1953" s="7" t="s">
        <v>270</v>
      </c>
      <c r="C1953" s="40">
        <f t="shared" si="224"/>
        <v>13817250.890000001</v>
      </c>
      <c r="D1953" s="47">
        <f t="shared" si="226"/>
        <v>283759.28999999998</v>
      </c>
      <c r="E1953" s="46">
        <v>273711.84999999998</v>
      </c>
      <c r="F1953" s="46">
        <v>2212858.61</v>
      </c>
      <c r="G1953" s="46">
        <v>5419290.2599999998</v>
      </c>
      <c r="H1953" s="46">
        <v>2506786.83</v>
      </c>
      <c r="I1953" s="46">
        <v>1301468.24</v>
      </c>
      <c r="J1953" s="46">
        <v>1819375.81</v>
      </c>
      <c r="K1953" s="46">
        <v>0</v>
      </c>
      <c r="L1953" s="8">
        <v>0</v>
      </c>
      <c r="M1953" s="46">
        <v>0</v>
      </c>
      <c r="N1953" s="46">
        <v>0</v>
      </c>
      <c r="O1953" s="46">
        <v>0</v>
      </c>
      <c r="P1953" s="46">
        <v>0</v>
      </c>
      <c r="Q1953" s="46">
        <v>0</v>
      </c>
      <c r="R1953" s="46">
        <v>0</v>
      </c>
      <c r="S1953" s="46">
        <v>0</v>
      </c>
      <c r="T1953" s="46">
        <v>0</v>
      </c>
      <c r="U1953" s="46">
        <v>0</v>
      </c>
      <c r="V1953" s="46">
        <v>0</v>
      </c>
      <c r="W1953" s="48">
        <v>0</v>
      </c>
    </row>
    <row r="1954" spans="1:23" s="24" customFormat="1" ht="24.95" hidden="1" customHeight="1">
      <c r="A1954" s="16">
        <v>702</v>
      </c>
      <c r="B1954" s="7" t="s">
        <v>201</v>
      </c>
      <c r="C1954" s="40">
        <f t="shared" si="224"/>
        <v>1224569.9099999999</v>
      </c>
      <c r="D1954" s="47">
        <f t="shared" si="226"/>
        <v>25656.74</v>
      </c>
      <c r="E1954" s="46">
        <v>0</v>
      </c>
      <c r="F1954" s="46">
        <v>0</v>
      </c>
      <c r="G1954" s="46">
        <v>0</v>
      </c>
      <c r="H1954" s="46">
        <v>0</v>
      </c>
      <c r="I1954" s="46">
        <v>0</v>
      </c>
      <c r="J1954" s="46">
        <v>0</v>
      </c>
      <c r="K1954" s="46">
        <v>0</v>
      </c>
      <c r="L1954" s="8">
        <v>0</v>
      </c>
      <c r="M1954" s="46">
        <v>0</v>
      </c>
      <c r="N1954" s="46">
        <v>0</v>
      </c>
      <c r="O1954" s="46">
        <v>0</v>
      </c>
      <c r="P1954" s="46">
        <v>0</v>
      </c>
      <c r="Q1954" s="46">
        <v>0</v>
      </c>
      <c r="R1954" s="46">
        <v>0</v>
      </c>
      <c r="S1954" s="46">
        <v>0</v>
      </c>
      <c r="T1954" s="46">
        <v>0</v>
      </c>
      <c r="U1954" s="46">
        <v>0</v>
      </c>
      <c r="V1954" s="46">
        <v>60</v>
      </c>
      <c r="W1954" s="48">
        <v>1198913.17</v>
      </c>
    </row>
    <row r="1955" spans="1:23" s="24" customFormat="1" ht="24.95" hidden="1" customHeight="1">
      <c r="A1955" s="16">
        <v>703</v>
      </c>
      <c r="B1955" s="7" t="s">
        <v>228</v>
      </c>
      <c r="C1955" s="40">
        <f t="shared" si="224"/>
        <v>2134290.7000000002</v>
      </c>
      <c r="D1955" s="47">
        <f t="shared" si="226"/>
        <v>44716.88</v>
      </c>
      <c r="E1955" s="46">
        <v>0</v>
      </c>
      <c r="F1955" s="46">
        <v>0</v>
      </c>
      <c r="G1955" s="46">
        <v>1318449.07</v>
      </c>
      <c r="H1955" s="46">
        <v>0</v>
      </c>
      <c r="I1955" s="46">
        <v>181619.52</v>
      </c>
      <c r="J1955" s="46">
        <v>589505.23</v>
      </c>
      <c r="K1955" s="46">
        <v>0</v>
      </c>
      <c r="L1955" s="46">
        <v>0</v>
      </c>
      <c r="M1955" s="46">
        <v>0</v>
      </c>
      <c r="N1955" s="46">
        <v>0</v>
      </c>
      <c r="O1955" s="46">
        <v>0</v>
      </c>
      <c r="P1955" s="46">
        <v>0</v>
      </c>
      <c r="Q1955" s="46">
        <v>0</v>
      </c>
      <c r="R1955" s="46">
        <v>0</v>
      </c>
      <c r="S1955" s="46">
        <v>0</v>
      </c>
      <c r="T1955" s="46">
        <v>0</v>
      </c>
      <c r="U1955" s="46">
        <v>0</v>
      </c>
      <c r="V1955" s="46">
        <v>0</v>
      </c>
      <c r="W1955" s="48">
        <v>0</v>
      </c>
    </row>
    <row r="1956" spans="1:23" s="24" customFormat="1" ht="24.95" hidden="1" customHeight="1">
      <c r="A1956" s="16">
        <v>704</v>
      </c>
      <c r="B1956" s="7" t="s">
        <v>230</v>
      </c>
      <c r="C1956" s="40">
        <f t="shared" si="224"/>
        <v>560879.64</v>
      </c>
      <c r="D1956" s="47">
        <f t="shared" si="226"/>
        <v>11751.35</v>
      </c>
      <c r="E1956" s="46">
        <v>0</v>
      </c>
      <c r="F1956" s="46">
        <v>0</v>
      </c>
      <c r="G1956" s="46">
        <v>0</v>
      </c>
      <c r="H1956" s="46">
        <v>0</v>
      </c>
      <c r="I1956" s="46">
        <v>205463.96</v>
      </c>
      <c r="J1956" s="46">
        <v>343664.33</v>
      </c>
      <c r="K1956" s="46">
        <v>0</v>
      </c>
      <c r="L1956" s="46">
        <v>0</v>
      </c>
      <c r="M1956" s="46">
        <v>0</v>
      </c>
      <c r="N1956" s="46">
        <v>0</v>
      </c>
      <c r="O1956" s="46">
        <v>0</v>
      </c>
      <c r="P1956" s="46">
        <v>0</v>
      </c>
      <c r="Q1956" s="46">
        <v>0</v>
      </c>
      <c r="R1956" s="46">
        <v>0</v>
      </c>
      <c r="S1956" s="46">
        <v>0</v>
      </c>
      <c r="T1956" s="46">
        <v>0</v>
      </c>
      <c r="U1956" s="46">
        <v>0</v>
      </c>
      <c r="V1956" s="46">
        <v>0</v>
      </c>
      <c r="W1956" s="48">
        <v>0</v>
      </c>
    </row>
    <row r="1957" spans="1:23" s="24" customFormat="1" ht="24.95" hidden="1" customHeight="1">
      <c r="A1957" s="16">
        <v>705</v>
      </c>
      <c r="B1957" s="7" t="s">
        <v>231</v>
      </c>
      <c r="C1957" s="40">
        <f t="shared" si="224"/>
        <v>2351913.96</v>
      </c>
      <c r="D1957" s="47">
        <f t="shared" si="226"/>
        <v>49276.44</v>
      </c>
      <c r="E1957" s="46">
        <v>0</v>
      </c>
      <c r="F1957" s="46">
        <v>0</v>
      </c>
      <c r="G1957" s="46">
        <v>1636649.92</v>
      </c>
      <c r="H1957" s="46">
        <v>0</v>
      </c>
      <c r="I1957" s="46">
        <v>0</v>
      </c>
      <c r="J1957" s="46">
        <v>665987.6</v>
      </c>
      <c r="K1957" s="46">
        <v>0</v>
      </c>
      <c r="L1957" s="46">
        <v>0</v>
      </c>
      <c r="M1957" s="46">
        <v>0</v>
      </c>
      <c r="N1957" s="46">
        <v>0</v>
      </c>
      <c r="O1957" s="46">
        <v>0</v>
      </c>
      <c r="P1957" s="46">
        <v>0</v>
      </c>
      <c r="Q1957" s="46">
        <v>0</v>
      </c>
      <c r="R1957" s="46">
        <v>0</v>
      </c>
      <c r="S1957" s="46">
        <v>0</v>
      </c>
      <c r="T1957" s="46">
        <v>0</v>
      </c>
      <c r="U1957" s="46">
        <v>0</v>
      </c>
      <c r="V1957" s="46">
        <v>0</v>
      </c>
      <c r="W1957" s="48">
        <v>0</v>
      </c>
    </row>
    <row r="1958" spans="1:23" s="24" customFormat="1" ht="24.95" hidden="1" customHeight="1">
      <c r="A1958" s="16">
        <v>706</v>
      </c>
      <c r="B1958" s="7" t="s">
        <v>1165</v>
      </c>
      <c r="C1958" s="40">
        <f t="shared" si="224"/>
        <v>407538.7</v>
      </c>
      <c r="D1958" s="47">
        <f t="shared" si="226"/>
        <v>8538.6</v>
      </c>
      <c r="E1958" s="46">
        <v>0</v>
      </c>
      <c r="F1958" s="46">
        <v>399000.1</v>
      </c>
      <c r="G1958" s="46">
        <v>0</v>
      </c>
      <c r="H1958" s="46">
        <v>0</v>
      </c>
      <c r="I1958" s="46">
        <v>0</v>
      </c>
      <c r="J1958" s="46">
        <v>0</v>
      </c>
      <c r="K1958" s="46">
        <v>0</v>
      </c>
      <c r="L1958" s="46">
        <v>0</v>
      </c>
      <c r="M1958" s="46">
        <v>0</v>
      </c>
      <c r="N1958" s="46">
        <v>0</v>
      </c>
      <c r="O1958" s="46">
        <v>0</v>
      </c>
      <c r="P1958" s="46">
        <v>0</v>
      </c>
      <c r="Q1958" s="46">
        <v>0</v>
      </c>
      <c r="R1958" s="46">
        <v>0</v>
      </c>
      <c r="S1958" s="46">
        <v>0</v>
      </c>
      <c r="T1958" s="46">
        <v>0</v>
      </c>
      <c r="U1958" s="46">
        <v>0</v>
      </c>
      <c r="V1958" s="46">
        <v>0</v>
      </c>
      <c r="W1958" s="48">
        <v>0</v>
      </c>
    </row>
    <row r="1959" spans="1:23" s="24" customFormat="1" ht="24.95" hidden="1" customHeight="1">
      <c r="A1959" s="16">
        <v>707</v>
      </c>
      <c r="B1959" s="7" t="s">
        <v>233</v>
      </c>
      <c r="C1959" s="40">
        <f t="shared" si="224"/>
        <v>423046.14</v>
      </c>
      <c r="D1959" s="47">
        <v>8818.9</v>
      </c>
      <c r="E1959" s="46">
        <v>0</v>
      </c>
      <c r="F1959" s="46">
        <v>0</v>
      </c>
      <c r="G1959" s="46">
        <v>0</v>
      </c>
      <c r="H1959" s="46">
        <v>0</v>
      </c>
      <c r="I1959" s="46">
        <v>138383.51999999999</v>
      </c>
      <c r="J1959" s="46">
        <v>275843.71999999997</v>
      </c>
      <c r="K1959" s="46">
        <v>0</v>
      </c>
      <c r="L1959" s="46">
        <v>0</v>
      </c>
      <c r="M1959" s="46">
        <v>0</v>
      </c>
      <c r="N1959" s="46">
        <v>0</v>
      </c>
      <c r="O1959" s="46">
        <v>0</v>
      </c>
      <c r="P1959" s="46">
        <v>0</v>
      </c>
      <c r="Q1959" s="46">
        <v>0</v>
      </c>
      <c r="R1959" s="46">
        <v>0</v>
      </c>
      <c r="S1959" s="46">
        <v>0</v>
      </c>
      <c r="T1959" s="46">
        <v>0</v>
      </c>
      <c r="U1959" s="46">
        <v>0</v>
      </c>
      <c r="V1959" s="46">
        <v>0</v>
      </c>
      <c r="W1959" s="48">
        <v>0</v>
      </c>
    </row>
    <row r="1960" spans="1:23" s="24" customFormat="1" ht="24.95" hidden="1" customHeight="1">
      <c r="A1960" s="16">
        <v>708</v>
      </c>
      <c r="B1960" s="7" t="s">
        <v>234</v>
      </c>
      <c r="C1960" s="40">
        <f t="shared" si="224"/>
        <v>290527.14</v>
      </c>
      <c r="D1960" s="47">
        <f t="shared" si="226"/>
        <v>6087.02</v>
      </c>
      <c r="E1960" s="46">
        <v>0</v>
      </c>
      <c r="F1960" s="46">
        <v>0</v>
      </c>
      <c r="G1960" s="46">
        <v>0</v>
      </c>
      <c r="H1960" s="46">
        <v>0</v>
      </c>
      <c r="I1960" s="46">
        <v>0</v>
      </c>
      <c r="J1960" s="46">
        <v>0</v>
      </c>
      <c r="K1960" s="46">
        <v>0</v>
      </c>
      <c r="L1960" s="46">
        <v>0</v>
      </c>
      <c r="M1960" s="46">
        <v>0</v>
      </c>
      <c r="N1960" s="46">
        <v>0</v>
      </c>
      <c r="O1960" s="46">
        <v>0</v>
      </c>
      <c r="P1960" s="46">
        <v>0</v>
      </c>
      <c r="Q1960" s="46">
        <v>0</v>
      </c>
      <c r="R1960" s="46">
        <v>0</v>
      </c>
      <c r="S1960" s="46">
        <v>0</v>
      </c>
      <c r="T1960" s="46">
        <v>0</v>
      </c>
      <c r="U1960" s="46">
        <v>0</v>
      </c>
      <c r="V1960" s="46">
        <v>40</v>
      </c>
      <c r="W1960" s="48">
        <v>284440.12</v>
      </c>
    </row>
    <row r="1961" spans="1:23" s="24" customFormat="1" ht="24.95" hidden="1" customHeight="1">
      <c r="A1961" s="16">
        <v>709</v>
      </c>
      <c r="B1961" s="7" t="s">
        <v>1185</v>
      </c>
      <c r="C1961" s="40">
        <f t="shared" si="224"/>
        <v>1339762.97</v>
      </c>
      <c r="D1961" s="47">
        <f t="shared" si="226"/>
        <v>28070.22</v>
      </c>
      <c r="E1961" s="46">
        <v>0</v>
      </c>
      <c r="F1961" s="46">
        <v>0</v>
      </c>
      <c r="G1961" s="46">
        <v>903508.45</v>
      </c>
      <c r="H1961" s="46">
        <v>0</v>
      </c>
      <c r="I1961" s="46">
        <v>126024.59</v>
      </c>
      <c r="J1961" s="46">
        <v>282159.71000000002</v>
      </c>
      <c r="K1961" s="46">
        <v>0</v>
      </c>
      <c r="L1961" s="46">
        <v>0</v>
      </c>
      <c r="M1961" s="46">
        <v>0</v>
      </c>
      <c r="N1961" s="46">
        <v>0</v>
      </c>
      <c r="O1961" s="46">
        <v>0</v>
      </c>
      <c r="P1961" s="46">
        <v>0</v>
      </c>
      <c r="Q1961" s="46">
        <v>0</v>
      </c>
      <c r="R1961" s="46">
        <v>0</v>
      </c>
      <c r="S1961" s="46">
        <v>0</v>
      </c>
      <c r="T1961" s="46">
        <v>0</v>
      </c>
      <c r="U1961" s="46">
        <v>0</v>
      </c>
      <c r="V1961" s="46">
        <v>0</v>
      </c>
      <c r="W1961" s="48">
        <v>0</v>
      </c>
    </row>
    <row r="1962" spans="1:23" s="2" customFormat="1" ht="24.95" hidden="1" customHeight="1">
      <c r="A1962" s="16">
        <v>710</v>
      </c>
      <c r="B1962" s="7" t="s">
        <v>202</v>
      </c>
      <c r="C1962" s="40">
        <f t="shared" si="224"/>
        <v>781870.05</v>
      </c>
      <c r="D1962" s="47">
        <f t="shared" si="226"/>
        <v>16381.46</v>
      </c>
      <c r="E1962" s="46">
        <v>0</v>
      </c>
      <c r="F1962" s="46">
        <v>0</v>
      </c>
      <c r="G1962" s="46">
        <v>0</v>
      </c>
      <c r="H1962" s="46">
        <v>0</v>
      </c>
      <c r="I1962" s="46">
        <v>0</v>
      </c>
      <c r="J1962" s="46">
        <v>0</v>
      </c>
      <c r="K1962" s="46">
        <v>0</v>
      </c>
      <c r="L1962" s="46">
        <v>0</v>
      </c>
      <c r="M1962" s="46">
        <v>0</v>
      </c>
      <c r="N1962" s="46">
        <v>0</v>
      </c>
      <c r="O1962" s="46">
        <v>0</v>
      </c>
      <c r="P1962" s="46">
        <v>0</v>
      </c>
      <c r="Q1962" s="46">
        <v>0</v>
      </c>
      <c r="R1962" s="46">
        <v>0</v>
      </c>
      <c r="S1962" s="46">
        <v>0</v>
      </c>
      <c r="T1962" s="46">
        <v>0</v>
      </c>
      <c r="U1962" s="46">
        <v>0</v>
      </c>
      <c r="V1962" s="46">
        <v>50</v>
      </c>
      <c r="W1962" s="48">
        <v>765488.59</v>
      </c>
    </row>
    <row r="1963" spans="1:23" s="2" customFormat="1" ht="24.95" hidden="1" customHeight="1">
      <c r="A1963" s="16">
        <v>711</v>
      </c>
      <c r="B1963" s="7" t="s">
        <v>155</v>
      </c>
      <c r="C1963" s="40">
        <f t="shared" si="224"/>
        <v>5545604.5999999996</v>
      </c>
      <c r="D1963" s="47">
        <f t="shared" si="226"/>
        <v>112237.63</v>
      </c>
      <c r="E1963" s="46">
        <v>188617.88</v>
      </c>
      <c r="F1963" s="46">
        <v>1948281.23</v>
      </c>
      <c r="G1963" s="46">
        <v>0</v>
      </c>
      <c r="H1963" s="46">
        <v>0</v>
      </c>
      <c r="I1963" s="46">
        <v>0</v>
      </c>
      <c r="J1963" s="46">
        <v>3296467.86</v>
      </c>
      <c r="K1963" s="46">
        <v>0</v>
      </c>
      <c r="L1963" s="8">
        <v>0</v>
      </c>
      <c r="M1963" s="46">
        <v>0</v>
      </c>
      <c r="N1963" s="46">
        <v>0</v>
      </c>
      <c r="O1963" s="46">
        <v>0</v>
      </c>
      <c r="P1963" s="46">
        <v>0</v>
      </c>
      <c r="Q1963" s="46">
        <v>0</v>
      </c>
      <c r="R1963" s="46">
        <v>0</v>
      </c>
      <c r="S1963" s="46">
        <v>0</v>
      </c>
      <c r="T1963" s="46">
        <v>0</v>
      </c>
      <c r="U1963" s="46">
        <v>0</v>
      </c>
      <c r="V1963" s="46">
        <v>0</v>
      </c>
      <c r="W1963" s="46">
        <v>0</v>
      </c>
    </row>
    <row r="1964" spans="1:23" s="2" customFormat="1" ht="24.95" hidden="1" customHeight="1">
      <c r="A1964" s="16">
        <v>712</v>
      </c>
      <c r="B1964" s="7" t="s">
        <v>206</v>
      </c>
      <c r="C1964" s="40">
        <f t="shared" si="224"/>
        <v>6798357.4299999997</v>
      </c>
      <c r="D1964" s="47">
        <f t="shared" si="226"/>
        <v>142436.70000000001</v>
      </c>
      <c r="E1964" s="46">
        <v>0</v>
      </c>
      <c r="F1964" s="46">
        <v>920781.78</v>
      </c>
      <c r="G1964" s="46">
        <v>0</v>
      </c>
      <c r="H1964" s="46">
        <v>0</v>
      </c>
      <c r="I1964" s="46">
        <v>0</v>
      </c>
      <c r="J1964" s="46">
        <v>0</v>
      </c>
      <c r="K1964" s="46">
        <v>0</v>
      </c>
      <c r="L1964" s="8">
        <v>0</v>
      </c>
      <c r="M1964" s="46">
        <v>0</v>
      </c>
      <c r="N1964" s="46">
        <v>932</v>
      </c>
      <c r="O1964" s="46">
        <v>4577192.76</v>
      </c>
      <c r="P1964" s="46">
        <v>0</v>
      </c>
      <c r="Q1964" s="46">
        <v>0</v>
      </c>
      <c r="R1964" s="46">
        <v>0</v>
      </c>
      <c r="S1964" s="46">
        <v>0</v>
      </c>
      <c r="T1964" s="46">
        <v>0</v>
      </c>
      <c r="U1964" s="46">
        <v>0</v>
      </c>
      <c r="V1964" s="46">
        <v>40</v>
      </c>
      <c r="W1964" s="46">
        <v>1157946.19</v>
      </c>
    </row>
    <row r="1965" spans="1:23" s="2" customFormat="1" ht="24.95" hidden="1" customHeight="1">
      <c r="A1965" s="16">
        <v>713</v>
      </c>
      <c r="B1965" s="7" t="s">
        <v>1432</v>
      </c>
      <c r="C1965" s="40">
        <f t="shared" si="224"/>
        <v>9337461.7599999998</v>
      </c>
      <c r="D1965" s="47">
        <f t="shared" si="226"/>
        <v>188276.26</v>
      </c>
      <c r="E1965" s="46">
        <v>351229.25</v>
      </c>
      <c r="F1965" s="46">
        <v>0</v>
      </c>
      <c r="G1965" s="46">
        <v>0</v>
      </c>
      <c r="H1965" s="46">
        <v>0</v>
      </c>
      <c r="I1965" s="46">
        <v>0</v>
      </c>
      <c r="J1965" s="46">
        <v>0</v>
      </c>
      <c r="K1965" s="46">
        <v>0</v>
      </c>
      <c r="L1965" s="8">
        <v>0</v>
      </c>
      <c r="M1965" s="46">
        <v>0</v>
      </c>
      <c r="N1965" s="46">
        <v>1934.5</v>
      </c>
      <c r="O1965" s="46">
        <v>8797956.25</v>
      </c>
      <c r="P1965" s="46">
        <v>0</v>
      </c>
      <c r="Q1965" s="46">
        <v>0</v>
      </c>
      <c r="R1965" s="46">
        <v>0</v>
      </c>
      <c r="S1965" s="46">
        <v>0</v>
      </c>
      <c r="T1965" s="46">
        <v>0</v>
      </c>
      <c r="U1965" s="46">
        <v>0</v>
      </c>
      <c r="V1965" s="46">
        <v>0</v>
      </c>
      <c r="W1965" s="46">
        <v>0</v>
      </c>
    </row>
    <row r="1966" spans="1:23" s="2" customFormat="1" ht="24.95" hidden="1" customHeight="1">
      <c r="A1966" s="16">
        <v>714</v>
      </c>
      <c r="B1966" s="7" t="s">
        <v>235</v>
      </c>
      <c r="C1966" s="40">
        <f t="shared" si="224"/>
        <v>6040795.5300000003</v>
      </c>
      <c r="D1966" s="47">
        <f t="shared" si="226"/>
        <v>126564.54</v>
      </c>
      <c r="E1966" s="46">
        <v>0</v>
      </c>
      <c r="F1966" s="46">
        <v>1033907.23</v>
      </c>
      <c r="G1966" s="46">
        <v>0</v>
      </c>
      <c r="H1966" s="46">
        <v>2380470.56</v>
      </c>
      <c r="I1966" s="46">
        <v>1138392.52</v>
      </c>
      <c r="J1966" s="46">
        <v>1361460.68</v>
      </c>
      <c r="K1966" s="46">
        <v>0</v>
      </c>
      <c r="L1966" s="8">
        <v>0</v>
      </c>
      <c r="M1966" s="46">
        <v>0</v>
      </c>
      <c r="N1966" s="46">
        <v>0</v>
      </c>
      <c r="O1966" s="46">
        <v>0</v>
      </c>
      <c r="P1966" s="46">
        <v>0</v>
      </c>
      <c r="Q1966" s="46">
        <v>0</v>
      </c>
      <c r="R1966" s="46">
        <v>0</v>
      </c>
      <c r="S1966" s="46">
        <v>0</v>
      </c>
      <c r="T1966" s="46">
        <v>0</v>
      </c>
      <c r="U1966" s="46">
        <v>0</v>
      </c>
      <c r="V1966" s="46">
        <v>0</v>
      </c>
      <c r="W1966" s="46">
        <v>0</v>
      </c>
    </row>
    <row r="1967" spans="1:23" s="2" customFormat="1" ht="24.95" hidden="1" customHeight="1">
      <c r="A1967" s="16">
        <v>715</v>
      </c>
      <c r="B1967" s="7" t="s">
        <v>208</v>
      </c>
      <c r="C1967" s="40">
        <f t="shared" si="224"/>
        <v>834971.09</v>
      </c>
      <c r="D1967" s="47">
        <f t="shared" si="226"/>
        <v>17494.009999999998</v>
      </c>
      <c r="E1967" s="46">
        <v>0</v>
      </c>
      <c r="F1967" s="46">
        <v>392436.81</v>
      </c>
      <c r="G1967" s="46">
        <v>0</v>
      </c>
      <c r="H1967" s="46">
        <v>0</v>
      </c>
      <c r="I1967" s="46">
        <v>0</v>
      </c>
      <c r="J1967" s="46">
        <v>425040.27</v>
      </c>
      <c r="K1967" s="46">
        <v>0</v>
      </c>
      <c r="L1967" s="8">
        <v>0</v>
      </c>
      <c r="M1967" s="46">
        <v>0</v>
      </c>
      <c r="N1967" s="46">
        <v>0</v>
      </c>
      <c r="O1967" s="46">
        <v>0</v>
      </c>
      <c r="P1967" s="46">
        <v>0</v>
      </c>
      <c r="Q1967" s="46">
        <v>0</v>
      </c>
      <c r="R1967" s="46">
        <v>0</v>
      </c>
      <c r="S1967" s="46">
        <v>0</v>
      </c>
      <c r="T1967" s="46">
        <v>0</v>
      </c>
      <c r="U1967" s="46">
        <v>0</v>
      </c>
      <c r="V1967" s="46">
        <v>0</v>
      </c>
      <c r="W1967" s="46">
        <v>0</v>
      </c>
    </row>
    <row r="1968" spans="1:23" s="2" customFormat="1" ht="24.95" hidden="1" customHeight="1">
      <c r="A1968" s="16">
        <v>716</v>
      </c>
      <c r="B1968" s="7" t="s">
        <v>1188</v>
      </c>
      <c r="C1968" s="40">
        <f t="shared" si="224"/>
        <v>503767.31</v>
      </c>
      <c r="D1968" s="47">
        <f t="shared" si="226"/>
        <v>10554.75</v>
      </c>
      <c r="E1968" s="46">
        <v>0</v>
      </c>
      <c r="F1968" s="46">
        <v>238942.34</v>
      </c>
      <c r="G1968" s="46">
        <v>0</v>
      </c>
      <c r="H1968" s="46">
        <v>0</v>
      </c>
      <c r="I1968" s="46">
        <v>0</v>
      </c>
      <c r="J1968" s="46">
        <v>254270.22</v>
      </c>
      <c r="K1968" s="46">
        <v>0</v>
      </c>
      <c r="L1968" s="8">
        <v>0</v>
      </c>
      <c r="M1968" s="46">
        <v>0</v>
      </c>
      <c r="N1968" s="46">
        <v>0</v>
      </c>
      <c r="O1968" s="46">
        <v>0</v>
      </c>
      <c r="P1968" s="46">
        <v>0</v>
      </c>
      <c r="Q1968" s="46">
        <v>0</v>
      </c>
      <c r="R1968" s="46">
        <v>0</v>
      </c>
      <c r="S1968" s="46">
        <v>0</v>
      </c>
      <c r="T1968" s="46">
        <v>0</v>
      </c>
      <c r="U1968" s="46">
        <v>0</v>
      </c>
      <c r="V1968" s="46">
        <v>0</v>
      </c>
      <c r="W1968" s="46">
        <v>0</v>
      </c>
    </row>
    <row r="1969" spans="1:23" s="2" customFormat="1" ht="24.95" hidden="1" customHeight="1">
      <c r="A1969" s="16">
        <v>717</v>
      </c>
      <c r="B1969" s="7" t="s">
        <v>271</v>
      </c>
      <c r="C1969" s="40">
        <f t="shared" si="224"/>
        <v>2490481.0299999998</v>
      </c>
      <c r="D1969" s="47">
        <f t="shared" si="226"/>
        <v>50608.77</v>
      </c>
      <c r="E1969" s="46">
        <v>74976.58</v>
      </c>
      <c r="F1969" s="46">
        <v>286487.53000000003</v>
      </c>
      <c r="G1969" s="46">
        <v>1163345.32</v>
      </c>
      <c r="H1969" s="46">
        <v>0</v>
      </c>
      <c r="I1969" s="46">
        <v>359755.41</v>
      </c>
      <c r="J1969" s="46">
        <v>555307.42000000004</v>
      </c>
      <c r="K1969" s="46">
        <v>0</v>
      </c>
      <c r="L1969" s="8">
        <v>0</v>
      </c>
      <c r="M1969" s="46">
        <v>0</v>
      </c>
      <c r="N1969" s="46">
        <v>0</v>
      </c>
      <c r="O1969" s="46">
        <v>0</v>
      </c>
      <c r="P1969" s="46">
        <v>0</v>
      </c>
      <c r="Q1969" s="46">
        <v>0</v>
      </c>
      <c r="R1969" s="46">
        <v>0</v>
      </c>
      <c r="S1969" s="46">
        <v>0</v>
      </c>
      <c r="T1969" s="46">
        <v>0</v>
      </c>
      <c r="U1969" s="46">
        <v>0</v>
      </c>
      <c r="V1969" s="46">
        <v>0</v>
      </c>
      <c r="W1969" s="46">
        <v>0</v>
      </c>
    </row>
    <row r="1970" spans="1:23" s="2" customFormat="1" ht="24.95" hidden="1" customHeight="1">
      <c r="A1970" s="16">
        <v>718</v>
      </c>
      <c r="B1970" s="7" t="s">
        <v>272</v>
      </c>
      <c r="C1970" s="40">
        <f t="shared" si="224"/>
        <v>2369883.2200000002</v>
      </c>
      <c r="D1970" s="47">
        <f t="shared" si="226"/>
        <v>48087.05</v>
      </c>
      <c r="E1970" s="46">
        <v>74737.63</v>
      </c>
      <c r="F1970" s="46">
        <v>233888.39</v>
      </c>
      <c r="G1970" s="46">
        <v>1181451.17</v>
      </c>
      <c r="H1970" s="46">
        <v>0</v>
      </c>
      <c r="I1970" s="46">
        <v>314875.59000000003</v>
      </c>
      <c r="J1970" s="46">
        <v>516843.39</v>
      </c>
      <c r="K1970" s="46">
        <v>0</v>
      </c>
      <c r="L1970" s="8">
        <v>0</v>
      </c>
      <c r="M1970" s="46">
        <v>0</v>
      </c>
      <c r="N1970" s="46">
        <v>0</v>
      </c>
      <c r="O1970" s="46">
        <v>0</v>
      </c>
      <c r="P1970" s="46">
        <v>0</v>
      </c>
      <c r="Q1970" s="46">
        <v>0</v>
      </c>
      <c r="R1970" s="46">
        <v>0</v>
      </c>
      <c r="S1970" s="46">
        <v>0</v>
      </c>
      <c r="T1970" s="46">
        <v>0</v>
      </c>
      <c r="U1970" s="46">
        <v>0</v>
      </c>
      <c r="V1970" s="46">
        <v>0</v>
      </c>
      <c r="W1970" s="46">
        <v>0</v>
      </c>
    </row>
    <row r="1971" spans="1:23" s="2" customFormat="1" ht="24.95" hidden="1" customHeight="1">
      <c r="A1971" s="16">
        <v>719</v>
      </c>
      <c r="B1971" s="7" t="s">
        <v>1167</v>
      </c>
      <c r="C1971" s="40">
        <f t="shared" si="224"/>
        <v>3259228.77</v>
      </c>
      <c r="D1971" s="47">
        <f t="shared" si="226"/>
        <v>68286.17</v>
      </c>
      <c r="E1971" s="46">
        <v>0</v>
      </c>
      <c r="F1971" s="46">
        <v>0</v>
      </c>
      <c r="G1971" s="46">
        <v>1711787.58</v>
      </c>
      <c r="H1971" s="46">
        <v>0</v>
      </c>
      <c r="I1971" s="46">
        <v>654821.36</v>
      </c>
      <c r="J1971" s="46">
        <v>824333.66</v>
      </c>
      <c r="K1971" s="46">
        <v>0</v>
      </c>
      <c r="L1971" s="8">
        <v>0</v>
      </c>
      <c r="M1971" s="46">
        <v>0</v>
      </c>
      <c r="N1971" s="46">
        <v>0</v>
      </c>
      <c r="O1971" s="46">
        <v>0</v>
      </c>
      <c r="P1971" s="46">
        <v>0</v>
      </c>
      <c r="Q1971" s="46">
        <v>0</v>
      </c>
      <c r="R1971" s="46">
        <v>0</v>
      </c>
      <c r="S1971" s="46">
        <v>0</v>
      </c>
      <c r="T1971" s="46">
        <v>0</v>
      </c>
      <c r="U1971" s="46">
        <v>0</v>
      </c>
      <c r="V1971" s="46">
        <v>0</v>
      </c>
      <c r="W1971" s="46">
        <v>0</v>
      </c>
    </row>
    <row r="1972" spans="1:23" s="2" customFormat="1" ht="24.95" hidden="1" customHeight="1">
      <c r="A1972" s="16">
        <v>720</v>
      </c>
      <c r="B1972" s="7" t="s">
        <v>1404</v>
      </c>
      <c r="C1972" s="40">
        <f t="shared" si="224"/>
        <v>511890.99</v>
      </c>
      <c r="D1972" s="47">
        <f t="shared" si="226"/>
        <v>10724.95</v>
      </c>
      <c r="E1972" s="46">
        <v>0</v>
      </c>
      <c r="F1972" s="46">
        <v>0</v>
      </c>
      <c r="G1972" s="46">
        <v>0</v>
      </c>
      <c r="H1972" s="46">
        <v>0</v>
      </c>
      <c r="I1972" s="46">
        <v>0</v>
      </c>
      <c r="J1972" s="46">
        <v>0</v>
      </c>
      <c r="K1972" s="46">
        <v>0</v>
      </c>
      <c r="L1972" s="8">
        <v>0</v>
      </c>
      <c r="M1972" s="46">
        <v>0</v>
      </c>
      <c r="N1972" s="46">
        <v>0</v>
      </c>
      <c r="O1972" s="46">
        <v>0</v>
      </c>
      <c r="P1972" s="46">
        <v>0</v>
      </c>
      <c r="Q1972" s="46">
        <v>0</v>
      </c>
      <c r="R1972" s="46">
        <v>0</v>
      </c>
      <c r="S1972" s="46">
        <v>0</v>
      </c>
      <c r="T1972" s="46">
        <v>0</v>
      </c>
      <c r="U1972" s="46">
        <v>0</v>
      </c>
      <c r="V1972" s="46">
        <v>40</v>
      </c>
      <c r="W1972" s="46">
        <v>501166.04</v>
      </c>
    </row>
    <row r="1973" spans="1:23" s="2" customFormat="1" ht="24.75" hidden="1" customHeight="1">
      <c r="A1973" s="16">
        <v>721</v>
      </c>
      <c r="B1973" s="7" t="s">
        <v>1189</v>
      </c>
      <c r="C1973" s="40">
        <f t="shared" si="224"/>
        <v>324517.42</v>
      </c>
      <c r="D1973" s="47">
        <f t="shared" si="226"/>
        <v>6799.17</v>
      </c>
      <c r="E1973" s="46">
        <v>0</v>
      </c>
      <c r="F1973" s="46">
        <v>0</v>
      </c>
      <c r="G1973" s="46">
        <v>0</v>
      </c>
      <c r="H1973" s="46">
        <v>0</v>
      </c>
      <c r="I1973" s="46">
        <v>0</v>
      </c>
      <c r="J1973" s="46">
        <v>317718.25</v>
      </c>
      <c r="K1973" s="46">
        <v>0</v>
      </c>
      <c r="L1973" s="46">
        <v>0</v>
      </c>
      <c r="M1973" s="46">
        <v>0</v>
      </c>
      <c r="N1973" s="46">
        <v>0</v>
      </c>
      <c r="O1973" s="46">
        <v>0</v>
      </c>
      <c r="P1973" s="46">
        <v>0</v>
      </c>
      <c r="Q1973" s="46">
        <v>0</v>
      </c>
      <c r="R1973" s="46">
        <v>0</v>
      </c>
      <c r="S1973" s="46">
        <v>0</v>
      </c>
      <c r="T1973" s="46">
        <v>0</v>
      </c>
      <c r="U1973" s="46">
        <v>0</v>
      </c>
      <c r="V1973" s="46">
        <v>0</v>
      </c>
      <c r="W1973" s="46">
        <v>0</v>
      </c>
    </row>
    <row r="1974" spans="1:23" s="2" customFormat="1" ht="24.95" hidden="1" customHeight="1">
      <c r="A1974" s="16">
        <v>722</v>
      </c>
      <c r="B1974" s="7" t="s">
        <v>182</v>
      </c>
      <c r="C1974" s="40">
        <f t="shared" si="224"/>
        <v>4392772.21</v>
      </c>
      <c r="D1974" s="47">
        <v>91572.54</v>
      </c>
      <c r="E1974" s="46">
        <v>0</v>
      </c>
      <c r="F1974" s="46">
        <v>435239.42</v>
      </c>
      <c r="G1974" s="46">
        <v>0</v>
      </c>
      <c r="H1974" s="46">
        <v>0</v>
      </c>
      <c r="I1974" s="46">
        <v>0</v>
      </c>
      <c r="J1974" s="46">
        <v>0</v>
      </c>
      <c r="K1974" s="46">
        <v>0</v>
      </c>
      <c r="L1974" s="46">
        <v>0</v>
      </c>
      <c r="M1974" s="46">
        <v>0</v>
      </c>
      <c r="N1974" s="46">
        <v>745</v>
      </c>
      <c r="O1974" s="46">
        <v>3865960.25</v>
      </c>
      <c r="P1974" s="46">
        <v>0</v>
      </c>
      <c r="Q1974" s="46">
        <v>0</v>
      </c>
      <c r="R1974" s="46">
        <v>0</v>
      </c>
      <c r="S1974" s="46">
        <v>0</v>
      </c>
      <c r="T1974" s="46">
        <v>0</v>
      </c>
      <c r="U1974" s="46">
        <v>0</v>
      </c>
      <c r="V1974" s="46">
        <v>0</v>
      </c>
      <c r="W1974" s="46">
        <v>0</v>
      </c>
    </row>
    <row r="1975" spans="1:23" s="2" customFormat="1" ht="24.95" hidden="1" customHeight="1">
      <c r="A1975" s="16">
        <v>723</v>
      </c>
      <c r="B1975" s="7" t="s">
        <v>236</v>
      </c>
      <c r="C1975" s="40">
        <f t="shared" si="224"/>
        <v>14755853.550000001</v>
      </c>
      <c r="D1975" s="47">
        <f t="shared" si="226"/>
        <v>309159.26</v>
      </c>
      <c r="E1975" s="46">
        <v>0</v>
      </c>
      <c r="F1975" s="46">
        <v>0</v>
      </c>
      <c r="G1975" s="46">
        <v>8627482.6799999997</v>
      </c>
      <c r="H1975" s="46">
        <v>2069698.77</v>
      </c>
      <c r="I1975" s="46">
        <v>775663.56</v>
      </c>
      <c r="J1975" s="46">
        <v>1510729.21</v>
      </c>
      <c r="K1975" s="46">
        <v>1463120.07</v>
      </c>
      <c r="L1975" s="46">
        <v>0</v>
      </c>
      <c r="M1975" s="46">
        <v>0</v>
      </c>
      <c r="N1975" s="46">
        <v>0</v>
      </c>
      <c r="O1975" s="46">
        <v>0</v>
      </c>
      <c r="P1975" s="46">
        <v>0</v>
      </c>
      <c r="Q1975" s="46">
        <v>0</v>
      </c>
      <c r="R1975" s="46">
        <v>0</v>
      </c>
      <c r="S1975" s="46">
        <v>0</v>
      </c>
      <c r="T1975" s="46">
        <v>0</v>
      </c>
      <c r="U1975" s="46">
        <v>0</v>
      </c>
      <c r="V1975" s="46">
        <v>0</v>
      </c>
      <c r="W1975" s="46">
        <v>0</v>
      </c>
    </row>
    <row r="1976" spans="1:23" s="2" customFormat="1" ht="24.95" hidden="1" customHeight="1">
      <c r="A1976" s="16">
        <v>724</v>
      </c>
      <c r="B1976" s="7" t="s">
        <v>237</v>
      </c>
      <c r="C1976" s="40">
        <f t="shared" si="224"/>
        <v>14281190.91</v>
      </c>
      <c r="D1976" s="47">
        <f t="shared" si="226"/>
        <v>299214.3</v>
      </c>
      <c r="E1976" s="46">
        <v>0</v>
      </c>
      <c r="F1976" s="46">
        <v>0</v>
      </c>
      <c r="G1976" s="46">
        <v>7427012.9800000004</v>
      </c>
      <c r="H1976" s="46">
        <v>2139976.88</v>
      </c>
      <c r="I1976" s="46">
        <v>914079.12</v>
      </c>
      <c r="J1976" s="46">
        <v>1439993.73</v>
      </c>
      <c r="K1976" s="46">
        <v>0</v>
      </c>
      <c r="L1976" s="46">
        <v>0</v>
      </c>
      <c r="M1976" s="46">
        <v>0</v>
      </c>
      <c r="N1976" s="46">
        <v>0</v>
      </c>
      <c r="O1976" s="46">
        <v>0</v>
      </c>
      <c r="P1976" s="46">
        <v>1338.6</v>
      </c>
      <c r="Q1976" s="46">
        <v>2060913.9</v>
      </c>
      <c r="R1976" s="46">
        <v>0</v>
      </c>
      <c r="S1976" s="46">
        <v>0</v>
      </c>
      <c r="T1976" s="46">
        <v>0</v>
      </c>
      <c r="U1976" s="46">
        <v>0</v>
      </c>
      <c r="V1976" s="46">
        <v>0</v>
      </c>
      <c r="W1976" s="46">
        <v>0</v>
      </c>
    </row>
    <row r="1977" spans="1:23" s="2" customFormat="1" ht="24.95" hidden="1" customHeight="1">
      <c r="A1977" s="16">
        <v>725</v>
      </c>
      <c r="B1977" s="7" t="s">
        <v>238</v>
      </c>
      <c r="C1977" s="40">
        <f t="shared" si="224"/>
        <v>25061420.530000001</v>
      </c>
      <c r="D1977" s="47">
        <f t="shared" si="226"/>
        <v>525077.74</v>
      </c>
      <c r="E1977" s="46">
        <v>0</v>
      </c>
      <c r="F1977" s="46">
        <v>0</v>
      </c>
      <c r="G1977" s="46">
        <v>9861275.9700000007</v>
      </c>
      <c r="H1977" s="46">
        <v>7158042.4400000004</v>
      </c>
      <c r="I1977" s="46">
        <v>3423130.73</v>
      </c>
      <c r="J1977" s="46">
        <v>4093893.65</v>
      </c>
      <c r="K1977" s="46">
        <v>0</v>
      </c>
      <c r="L1977" s="8">
        <v>0</v>
      </c>
      <c r="M1977" s="46">
        <v>0</v>
      </c>
      <c r="N1977" s="46">
        <v>0</v>
      </c>
      <c r="O1977" s="46">
        <v>0</v>
      </c>
      <c r="P1977" s="46">
        <v>0</v>
      </c>
      <c r="Q1977" s="46">
        <v>0</v>
      </c>
      <c r="R1977" s="46">
        <v>0</v>
      </c>
      <c r="S1977" s="46">
        <v>0</v>
      </c>
      <c r="T1977" s="46">
        <v>0</v>
      </c>
      <c r="U1977" s="46">
        <v>0</v>
      </c>
      <c r="V1977" s="46">
        <v>0</v>
      </c>
      <c r="W1977" s="46">
        <v>0</v>
      </c>
    </row>
    <row r="1978" spans="1:23" s="2" customFormat="1" ht="24.95" hidden="1" customHeight="1">
      <c r="A1978" s="16">
        <v>726</v>
      </c>
      <c r="B1978" s="7" t="s">
        <v>239</v>
      </c>
      <c r="C1978" s="40">
        <f t="shared" si="224"/>
        <v>3169138.88</v>
      </c>
      <c r="D1978" s="47">
        <f t="shared" si="226"/>
        <v>66398.64</v>
      </c>
      <c r="E1978" s="46">
        <v>0</v>
      </c>
      <c r="F1978" s="46">
        <v>1054120.6499999999</v>
      </c>
      <c r="G1978" s="46">
        <v>0</v>
      </c>
      <c r="H1978" s="46">
        <v>0</v>
      </c>
      <c r="I1978" s="46">
        <v>906923.1</v>
      </c>
      <c r="J1978" s="46">
        <v>1141696.49</v>
      </c>
      <c r="K1978" s="46">
        <v>0</v>
      </c>
      <c r="L1978" s="46">
        <v>0</v>
      </c>
      <c r="M1978" s="46">
        <v>0</v>
      </c>
      <c r="N1978" s="46">
        <v>0</v>
      </c>
      <c r="O1978" s="46">
        <v>0</v>
      </c>
      <c r="P1978" s="46">
        <v>0</v>
      </c>
      <c r="Q1978" s="46">
        <v>0</v>
      </c>
      <c r="R1978" s="46">
        <v>0</v>
      </c>
      <c r="S1978" s="46">
        <v>0</v>
      </c>
      <c r="T1978" s="46">
        <v>0</v>
      </c>
      <c r="U1978" s="46">
        <v>0</v>
      </c>
      <c r="V1978" s="46">
        <v>0</v>
      </c>
      <c r="W1978" s="46">
        <v>0</v>
      </c>
    </row>
    <row r="1979" spans="1:23" s="24" customFormat="1" ht="24.95" hidden="1" customHeight="1">
      <c r="A1979" s="16">
        <v>727</v>
      </c>
      <c r="B1979" s="7" t="s">
        <v>240</v>
      </c>
      <c r="C1979" s="40">
        <f t="shared" si="224"/>
        <v>2197041.7000000002</v>
      </c>
      <c r="D1979" s="47">
        <f t="shared" si="226"/>
        <v>46031.62</v>
      </c>
      <c r="E1979" s="46">
        <v>0</v>
      </c>
      <c r="F1979" s="46">
        <v>308727.34000000003</v>
      </c>
      <c r="G1979" s="46">
        <v>1333390.53</v>
      </c>
      <c r="H1979" s="46">
        <v>0</v>
      </c>
      <c r="I1979" s="46">
        <v>179714.03</v>
      </c>
      <c r="J1979" s="46">
        <v>329178.18</v>
      </c>
      <c r="K1979" s="46">
        <v>0</v>
      </c>
      <c r="L1979" s="46">
        <v>0</v>
      </c>
      <c r="M1979" s="46">
        <v>0</v>
      </c>
      <c r="N1979" s="46">
        <v>0</v>
      </c>
      <c r="O1979" s="46">
        <v>0</v>
      </c>
      <c r="P1979" s="46">
        <v>0</v>
      </c>
      <c r="Q1979" s="46">
        <v>0</v>
      </c>
      <c r="R1979" s="46">
        <v>0</v>
      </c>
      <c r="S1979" s="46">
        <v>0</v>
      </c>
      <c r="T1979" s="46">
        <v>0</v>
      </c>
      <c r="U1979" s="46">
        <v>0</v>
      </c>
      <c r="V1979" s="46">
        <v>0</v>
      </c>
      <c r="W1979" s="48">
        <v>0</v>
      </c>
    </row>
    <row r="1980" spans="1:23" s="24" customFormat="1" ht="24.95" hidden="1" customHeight="1">
      <c r="A1980" s="16">
        <v>728</v>
      </c>
      <c r="B1980" s="7" t="s">
        <v>273</v>
      </c>
      <c r="C1980" s="40">
        <f t="shared" si="224"/>
        <v>4724479.66</v>
      </c>
      <c r="D1980" s="47">
        <f t="shared" ref="D1980:D2010" si="227">ROUND((F1980+G1980+H1980+I1980+J1980+K1980+M1980+O1980+Q1980+S1980+U1980+W1980)*0.0214,2)</f>
        <v>94366.12</v>
      </c>
      <c r="E1980" s="46">
        <f>ROUND((F1980+G1980+H1980+I1980+J1980+K1980+M1980+O1980+Q1980+S1980+U1980+W1980)*0.05,2)</f>
        <v>220481.6</v>
      </c>
      <c r="F1980" s="46">
        <v>849225.9</v>
      </c>
      <c r="G1980" s="46">
        <v>1909986.98</v>
      </c>
      <c r="H1980" s="46">
        <v>0</v>
      </c>
      <c r="I1980" s="46">
        <v>730639.88</v>
      </c>
      <c r="J1980" s="46">
        <v>919779.18</v>
      </c>
      <c r="K1980" s="46">
        <v>0</v>
      </c>
      <c r="L1980" s="8">
        <v>0</v>
      </c>
      <c r="M1980" s="46">
        <v>0</v>
      </c>
      <c r="N1980" s="46">
        <v>0</v>
      </c>
      <c r="O1980" s="46">
        <v>0</v>
      </c>
      <c r="P1980" s="46">
        <v>0</v>
      </c>
      <c r="Q1980" s="46">
        <v>0</v>
      </c>
      <c r="R1980" s="46">
        <v>0</v>
      </c>
      <c r="S1980" s="46">
        <v>0</v>
      </c>
      <c r="T1980" s="46">
        <v>0</v>
      </c>
      <c r="U1980" s="46">
        <v>0</v>
      </c>
      <c r="V1980" s="46">
        <v>0</v>
      </c>
      <c r="W1980" s="48">
        <v>0</v>
      </c>
    </row>
    <row r="1981" spans="1:23" s="32" customFormat="1" ht="24.95" hidden="1" customHeight="1">
      <c r="A1981" s="16">
        <v>729</v>
      </c>
      <c r="B1981" s="7" t="s">
        <v>274</v>
      </c>
      <c r="C1981" s="40">
        <f t="shared" si="224"/>
        <v>4299677.24</v>
      </c>
      <c r="D1981" s="47">
        <f t="shared" si="227"/>
        <v>85881.18</v>
      </c>
      <c r="E1981" s="46">
        <f>ROUND((F1981+G1981+H1981+I1981+J1981+K1981+M1981+O1981+Q1981+S1981+U1981+W1981)*0.05,2)</f>
        <v>200656.96</v>
      </c>
      <c r="F1981" s="46">
        <v>772867.6</v>
      </c>
      <c r="G1981" s="46">
        <v>1738250.17</v>
      </c>
      <c r="H1981" s="46">
        <v>0</v>
      </c>
      <c r="I1981" s="46">
        <v>664944.26</v>
      </c>
      <c r="J1981" s="46">
        <v>837077.07</v>
      </c>
      <c r="K1981" s="46">
        <v>0</v>
      </c>
      <c r="L1981" s="8">
        <v>0</v>
      </c>
      <c r="M1981" s="46">
        <v>0</v>
      </c>
      <c r="N1981" s="46">
        <v>0</v>
      </c>
      <c r="O1981" s="46">
        <v>0</v>
      </c>
      <c r="P1981" s="46">
        <v>0</v>
      </c>
      <c r="Q1981" s="46">
        <v>0</v>
      </c>
      <c r="R1981" s="46">
        <v>0</v>
      </c>
      <c r="S1981" s="46">
        <v>0</v>
      </c>
      <c r="T1981" s="46">
        <v>0</v>
      </c>
      <c r="U1981" s="46">
        <v>0</v>
      </c>
      <c r="V1981" s="46">
        <v>0</v>
      </c>
      <c r="W1981" s="48">
        <v>0</v>
      </c>
    </row>
    <row r="1982" spans="1:23" s="32" customFormat="1" ht="24.95" hidden="1" customHeight="1">
      <c r="A1982" s="16">
        <v>730</v>
      </c>
      <c r="B1982" s="7" t="s">
        <v>275</v>
      </c>
      <c r="C1982" s="40">
        <f t="shared" si="224"/>
        <v>5186240.75</v>
      </c>
      <c r="D1982" s="47">
        <f t="shared" si="227"/>
        <v>103589.28</v>
      </c>
      <c r="E1982" s="46">
        <f>ROUND((F1982+G1982+H1982+I1982+J1982+K1982+M1982+O1982+Q1982+S1982+U1982+W1982)*0.05,2)</f>
        <v>242031.02</v>
      </c>
      <c r="F1982" s="46">
        <v>932227.52</v>
      </c>
      <c r="G1982" s="46">
        <v>2096665.25</v>
      </c>
      <c r="H1982" s="46">
        <v>0</v>
      </c>
      <c r="I1982" s="46">
        <v>802051.14</v>
      </c>
      <c r="J1982" s="46">
        <v>1009676.54</v>
      </c>
      <c r="K1982" s="46">
        <v>0</v>
      </c>
      <c r="L1982" s="8">
        <v>0</v>
      </c>
      <c r="M1982" s="46">
        <v>0</v>
      </c>
      <c r="N1982" s="46">
        <v>0</v>
      </c>
      <c r="O1982" s="46">
        <v>0</v>
      </c>
      <c r="P1982" s="46">
        <v>0</v>
      </c>
      <c r="Q1982" s="46">
        <v>0</v>
      </c>
      <c r="R1982" s="46">
        <v>0</v>
      </c>
      <c r="S1982" s="46">
        <v>0</v>
      </c>
      <c r="T1982" s="46">
        <v>0</v>
      </c>
      <c r="U1982" s="46">
        <v>0</v>
      </c>
      <c r="V1982" s="46">
        <v>0</v>
      </c>
      <c r="W1982" s="46">
        <v>0</v>
      </c>
    </row>
    <row r="1983" spans="1:23" s="32" customFormat="1" ht="24.95" hidden="1" customHeight="1">
      <c r="A1983" s="16">
        <v>731</v>
      </c>
      <c r="B1983" s="7" t="s">
        <v>241</v>
      </c>
      <c r="C1983" s="40">
        <f t="shared" si="224"/>
        <v>702815.51</v>
      </c>
      <c r="D1983" s="47">
        <f t="shared" si="227"/>
        <v>14725.13</v>
      </c>
      <c r="E1983" s="46">
        <v>0</v>
      </c>
      <c r="F1983" s="46">
        <v>0</v>
      </c>
      <c r="G1983" s="46">
        <v>0</v>
      </c>
      <c r="H1983" s="46">
        <v>0</v>
      </c>
      <c r="I1983" s="46">
        <v>205422</v>
      </c>
      <c r="J1983" s="46">
        <v>482668.38</v>
      </c>
      <c r="K1983" s="46">
        <v>0</v>
      </c>
      <c r="L1983" s="46">
        <v>0</v>
      </c>
      <c r="M1983" s="46">
        <v>0</v>
      </c>
      <c r="N1983" s="46">
        <v>0</v>
      </c>
      <c r="O1983" s="46">
        <v>0</v>
      </c>
      <c r="P1983" s="46">
        <v>0</v>
      </c>
      <c r="Q1983" s="46">
        <v>0</v>
      </c>
      <c r="R1983" s="46">
        <v>0</v>
      </c>
      <c r="S1983" s="46">
        <v>0</v>
      </c>
      <c r="T1983" s="46">
        <v>0</v>
      </c>
      <c r="U1983" s="46">
        <v>0</v>
      </c>
      <c r="V1983" s="46">
        <v>0</v>
      </c>
      <c r="W1983" s="48">
        <v>0</v>
      </c>
    </row>
    <row r="1984" spans="1:23" s="24" customFormat="1" ht="24.95" hidden="1" customHeight="1">
      <c r="A1984" s="16">
        <v>732</v>
      </c>
      <c r="B1984" s="7" t="s">
        <v>242</v>
      </c>
      <c r="C1984" s="40">
        <f t="shared" si="224"/>
        <v>5904852.8399999999</v>
      </c>
      <c r="D1984" s="47">
        <f t="shared" si="227"/>
        <v>117942.74</v>
      </c>
      <c r="E1984" s="46">
        <f>ROUND((F1984+G1984+H1984+I1984+J1984+K1984+M1984+O1984+Q1984+S1984+U1984+W1984)*0.05,2)</f>
        <v>275567.15000000002</v>
      </c>
      <c r="F1984" s="46">
        <v>776949.65</v>
      </c>
      <c r="G1984" s="46">
        <v>0</v>
      </c>
      <c r="H1984" s="46">
        <v>0</v>
      </c>
      <c r="I1984" s="46">
        <v>0</v>
      </c>
      <c r="J1984" s="46">
        <v>0</v>
      </c>
      <c r="K1984" s="46">
        <v>0</v>
      </c>
      <c r="L1984" s="8">
        <v>0</v>
      </c>
      <c r="M1984" s="46">
        <v>0</v>
      </c>
      <c r="N1984" s="46">
        <v>843</v>
      </c>
      <c r="O1984" s="46">
        <v>4734393.3</v>
      </c>
      <c r="P1984" s="46">
        <v>0</v>
      </c>
      <c r="Q1984" s="46">
        <v>0</v>
      </c>
      <c r="R1984" s="46">
        <v>0</v>
      </c>
      <c r="S1984" s="46">
        <v>0</v>
      </c>
      <c r="T1984" s="46">
        <v>0</v>
      </c>
      <c r="U1984" s="46">
        <v>0</v>
      </c>
      <c r="V1984" s="46">
        <v>0</v>
      </c>
      <c r="W1984" s="48">
        <v>0</v>
      </c>
    </row>
    <row r="1985" spans="1:23" s="24" customFormat="1" ht="24.95" hidden="1" customHeight="1">
      <c r="A1985" s="16">
        <v>733</v>
      </c>
      <c r="B1985" s="7" t="s">
        <v>276</v>
      </c>
      <c r="C1985" s="40">
        <f t="shared" si="224"/>
        <v>1329755.21</v>
      </c>
      <c r="D1985" s="47">
        <f t="shared" si="227"/>
        <v>26560.35</v>
      </c>
      <c r="E1985" s="46">
        <f>ROUND((F1985+G1985+H1985+I1985+J1985+K1985+M1985+O1985+Q1985+S1985+U1985+W1985)*0.05,2)</f>
        <v>62056.9</v>
      </c>
      <c r="F1985" s="46">
        <v>595818.81000000006</v>
      </c>
      <c r="G1985" s="46">
        <v>0</v>
      </c>
      <c r="H1985" s="46">
        <v>0</v>
      </c>
      <c r="I1985" s="46">
        <v>0</v>
      </c>
      <c r="J1985" s="46">
        <v>645319.15</v>
      </c>
      <c r="K1985" s="46">
        <v>0</v>
      </c>
      <c r="L1985" s="8">
        <v>0</v>
      </c>
      <c r="M1985" s="46">
        <v>0</v>
      </c>
      <c r="N1985" s="46">
        <v>0</v>
      </c>
      <c r="O1985" s="46">
        <v>0</v>
      </c>
      <c r="P1985" s="46">
        <v>0</v>
      </c>
      <c r="Q1985" s="46">
        <v>0</v>
      </c>
      <c r="R1985" s="46">
        <v>0</v>
      </c>
      <c r="S1985" s="46">
        <v>0</v>
      </c>
      <c r="T1985" s="46">
        <v>0</v>
      </c>
      <c r="U1985" s="46">
        <v>0</v>
      </c>
      <c r="V1985" s="46">
        <v>0</v>
      </c>
      <c r="W1985" s="48">
        <v>0</v>
      </c>
    </row>
    <row r="1986" spans="1:23" s="32" customFormat="1" ht="24.95" hidden="1" customHeight="1">
      <c r="A1986" s="16">
        <v>734</v>
      </c>
      <c r="B1986" s="7" t="s">
        <v>277</v>
      </c>
      <c r="C1986" s="40">
        <f t="shared" si="224"/>
        <v>3306690.47</v>
      </c>
      <c r="D1986" s="47">
        <f t="shared" si="227"/>
        <v>66047.39</v>
      </c>
      <c r="E1986" s="46">
        <f>ROUND((F1986+G1986+H1986+I1986+J1986+K1986+M1986+O1986+Q1986+S1986+U1986+W1986)*0.05,2)</f>
        <v>154316.34</v>
      </c>
      <c r="F1986" s="46">
        <v>594378.09</v>
      </c>
      <c r="G1986" s="46">
        <v>1336810.8700000001</v>
      </c>
      <c r="H1986" s="46">
        <v>0</v>
      </c>
      <c r="I1986" s="46">
        <v>511379.05</v>
      </c>
      <c r="J1986" s="46">
        <v>643758.73</v>
      </c>
      <c r="K1986" s="46">
        <v>0</v>
      </c>
      <c r="L1986" s="8">
        <v>0</v>
      </c>
      <c r="M1986" s="46">
        <v>0</v>
      </c>
      <c r="N1986" s="46">
        <v>0</v>
      </c>
      <c r="O1986" s="46">
        <v>0</v>
      </c>
      <c r="P1986" s="46">
        <v>0</v>
      </c>
      <c r="Q1986" s="46">
        <v>0</v>
      </c>
      <c r="R1986" s="46">
        <v>0</v>
      </c>
      <c r="S1986" s="46">
        <v>0</v>
      </c>
      <c r="T1986" s="46">
        <v>0</v>
      </c>
      <c r="U1986" s="46">
        <v>0</v>
      </c>
      <c r="V1986" s="46">
        <v>0</v>
      </c>
      <c r="W1986" s="48">
        <v>0</v>
      </c>
    </row>
    <row r="1987" spans="1:23" s="32" customFormat="1" ht="24.95" hidden="1" customHeight="1">
      <c r="A1987" s="16">
        <v>735</v>
      </c>
      <c r="B1987" s="7" t="s">
        <v>278</v>
      </c>
      <c r="C1987" s="40">
        <f t="shared" si="224"/>
        <v>2089130.47</v>
      </c>
      <c r="D1987" s="47">
        <f t="shared" si="227"/>
        <v>41728.01</v>
      </c>
      <c r="E1987" s="46">
        <f>ROUND((F1987+G1987+H1987+I1987+J1987+K1987+M1987+O1987+Q1987+S1987+U1987+W1987)*0.05,2)</f>
        <v>97495.360000000001</v>
      </c>
      <c r="F1987" s="46">
        <v>936069.45</v>
      </c>
      <c r="G1987" s="46">
        <v>0</v>
      </c>
      <c r="H1987" s="46">
        <v>0</v>
      </c>
      <c r="I1987" s="46">
        <v>0</v>
      </c>
      <c r="J1987" s="46">
        <v>1013837.65</v>
      </c>
      <c r="K1987" s="46">
        <v>0</v>
      </c>
      <c r="L1987" s="8">
        <v>0</v>
      </c>
      <c r="M1987" s="46">
        <v>0</v>
      </c>
      <c r="N1987" s="46">
        <v>0</v>
      </c>
      <c r="O1987" s="46">
        <v>0</v>
      </c>
      <c r="P1987" s="46">
        <v>0</v>
      </c>
      <c r="Q1987" s="46">
        <v>0</v>
      </c>
      <c r="R1987" s="46">
        <v>0</v>
      </c>
      <c r="S1987" s="46">
        <v>0</v>
      </c>
      <c r="T1987" s="46">
        <v>0</v>
      </c>
      <c r="U1987" s="46">
        <v>0</v>
      </c>
      <c r="V1987" s="46">
        <v>0</v>
      </c>
      <c r="W1987" s="46">
        <v>0</v>
      </c>
    </row>
    <row r="1988" spans="1:23" s="32" customFormat="1" ht="24.95" hidden="1" customHeight="1">
      <c r="A1988" s="16">
        <v>736</v>
      </c>
      <c r="B1988" s="7" t="s">
        <v>1191</v>
      </c>
      <c r="C1988" s="40">
        <f t="shared" si="224"/>
        <v>2548948.2599999998</v>
      </c>
      <c r="D1988" s="47">
        <f t="shared" si="227"/>
        <v>53404.63</v>
      </c>
      <c r="E1988" s="46">
        <v>0</v>
      </c>
      <c r="F1988" s="46">
        <v>0</v>
      </c>
      <c r="G1988" s="46">
        <v>0</v>
      </c>
      <c r="H1988" s="46">
        <v>0</v>
      </c>
      <c r="I1988" s="46">
        <v>0</v>
      </c>
      <c r="J1988" s="46">
        <v>0</v>
      </c>
      <c r="K1988" s="46">
        <v>0</v>
      </c>
      <c r="L1988" s="8">
        <v>0</v>
      </c>
      <c r="M1988" s="46">
        <v>0</v>
      </c>
      <c r="N1988" s="46">
        <v>390</v>
      </c>
      <c r="O1988" s="46">
        <v>1994075.63</v>
      </c>
      <c r="P1988" s="46">
        <v>0</v>
      </c>
      <c r="Q1988" s="46">
        <v>0</v>
      </c>
      <c r="R1988" s="46">
        <v>0</v>
      </c>
      <c r="S1988" s="46">
        <v>0</v>
      </c>
      <c r="T1988" s="46">
        <v>0</v>
      </c>
      <c r="U1988" s="46">
        <v>0</v>
      </c>
      <c r="V1988" s="46">
        <v>40</v>
      </c>
      <c r="W1988" s="46">
        <v>501468</v>
      </c>
    </row>
    <row r="1989" spans="1:23" s="24" customFormat="1" ht="24.95" hidden="1" customHeight="1">
      <c r="A1989" s="16">
        <v>737</v>
      </c>
      <c r="B1989" s="7" t="s">
        <v>279</v>
      </c>
      <c r="C1989" s="40">
        <f t="shared" si="224"/>
        <v>4167872.71</v>
      </c>
      <c r="D1989" s="47">
        <f t="shared" si="227"/>
        <v>83248.53</v>
      </c>
      <c r="E1989" s="46">
        <f t="shared" ref="E1989:E1994" si="228">ROUND((F1989+G1989+H1989+I1989+J1989+K1989+M1989+O1989+Q1989+S1989+U1989+W1989)*0.05,2)</f>
        <v>194505.91</v>
      </c>
      <c r="F1989" s="46">
        <v>749175.72</v>
      </c>
      <c r="G1989" s="46">
        <v>1684964.95</v>
      </c>
      <c r="H1989" s="46">
        <v>0</v>
      </c>
      <c r="I1989" s="46">
        <v>644560.72</v>
      </c>
      <c r="J1989" s="46">
        <v>811416.88</v>
      </c>
      <c r="K1989" s="46">
        <v>0</v>
      </c>
      <c r="L1989" s="8">
        <v>0</v>
      </c>
      <c r="M1989" s="46">
        <v>0</v>
      </c>
      <c r="N1989" s="46">
        <v>0</v>
      </c>
      <c r="O1989" s="46">
        <v>0</v>
      </c>
      <c r="P1989" s="46">
        <v>0</v>
      </c>
      <c r="Q1989" s="46">
        <v>0</v>
      </c>
      <c r="R1989" s="46">
        <v>0</v>
      </c>
      <c r="S1989" s="46">
        <v>0</v>
      </c>
      <c r="T1989" s="46">
        <v>0</v>
      </c>
      <c r="U1989" s="46">
        <v>0</v>
      </c>
      <c r="V1989" s="46">
        <v>0</v>
      </c>
      <c r="W1989" s="48">
        <v>0</v>
      </c>
    </row>
    <row r="1990" spans="1:23" s="24" customFormat="1" ht="24.95" hidden="1" customHeight="1">
      <c r="A1990" s="16">
        <v>738</v>
      </c>
      <c r="B1990" s="7" t="s">
        <v>280</v>
      </c>
      <c r="C1990" s="40">
        <f t="shared" si="224"/>
        <v>5584326.04</v>
      </c>
      <c r="D1990" s="47">
        <f t="shared" si="227"/>
        <v>111540.58</v>
      </c>
      <c r="E1990" s="46">
        <f t="shared" si="228"/>
        <v>260608.83</v>
      </c>
      <c r="F1990" s="46">
        <v>1003783.41</v>
      </c>
      <c r="G1990" s="46">
        <v>2257601.0099999998</v>
      </c>
      <c r="H1990" s="46">
        <v>0</v>
      </c>
      <c r="I1990" s="46">
        <v>863614.96</v>
      </c>
      <c r="J1990" s="46">
        <v>1087177.25</v>
      </c>
      <c r="K1990" s="46">
        <v>0</v>
      </c>
      <c r="L1990" s="8">
        <v>0</v>
      </c>
      <c r="M1990" s="46">
        <v>0</v>
      </c>
      <c r="N1990" s="46">
        <v>0</v>
      </c>
      <c r="O1990" s="46">
        <v>0</v>
      </c>
      <c r="P1990" s="46">
        <v>0</v>
      </c>
      <c r="Q1990" s="46">
        <v>0</v>
      </c>
      <c r="R1990" s="46">
        <v>0</v>
      </c>
      <c r="S1990" s="46">
        <v>0</v>
      </c>
      <c r="T1990" s="46">
        <v>0</v>
      </c>
      <c r="U1990" s="46">
        <v>0</v>
      </c>
      <c r="V1990" s="46">
        <v>0</v>
      </c>
      <c r="W1990" s="48">
        <v>0</v>
      </c>
    </row>
    <row r="1991" spans="1:23" s="24" customFormat="1" ht="24.95" hidden="1" customHeight="1">
      <c r="A1991" s="16">
        <v>739</v>
      </c>
      <c r="B1991" s="7" t="s">
        <v>281</v>
      </c>
      <c r="C1991" s="40">
        <f t="shared" ref="C1991:C2030" si="229">ROUND(SUM(D1991+E1991+F1991+G1991+H1991+I1991+J1991+K1991+M1991+O1991+Q1991+S1991+U1991+W1991),2)</f>
        <v>3438940.27</v>
      </c>
      <c r="D1991" s="47">
        <f t="shared" si="227"/>
        <v>68688.929999999993</v>
      </c>
      <c r="E1991" s="46">
        <f t="shared" si="228"/>
        <v>160488.16</v>
      </c>
      <c r="F1991" s="46">
        <v>618150.01</v>
      </c>
      <c r="G1991" s="46">
        <v>1390276.1</v>
      </c>
      <c r="H1991" s="46">
        <v>0</v>
      </c>
      <c r="I1991" s="46">
        <v>531831.46</v>
      </c>
      <c r="J1991" s="46">
        <v>669505.61</v>
      </c>
      <c r="K1991" s="46">
        <v>0</v>
      </c>
      <c r="L1991" s="8">
        <v>0</v>
      </c>
      <c r="M1991" s="46">
        <v>0</v>
      </c>
      <c r="N1991" s="46">
        <v>0</v>
      </c>
      <c r="O1991" s="46">
        <v>0</v>
      </c>
      <c r="P1991" s="46">
        <v>0</v>
      </c>
      <c r="Q1991" s="46">
        <v>0</v>
      </c>
      <c r="R1991" s="46">
        <v>0</v>
      </c>
      <c r="S1991" s="46">
        <v>0</v>
      </c>
      <c r="T1991" s="46">
        <v>0</v>
      </c>
      <c r="U1991" s="46">
        <v>0</v>
      </c>
      <c r="V1991" s="46">
        <v>0</v>
      </c>
      <c r="W1991" s="48">
        <v>0</v>
      </c>
    </row>
    <row r="1992" spans="1:23" s="24" customFormat="1" ht="24.95" hidden="1" customHeight="1">
      <c r="A1992" s="16">
        <v>740</v>
      </c>
      <c r="B1992" s="7" t="s">
        <v>282</v>
      </c>
      <c r="C1992" s="40">
        <f t="shared" si="229"/>
        <v>4294333.8</v>
      </c>
      <c r="D1992" s="47">
        <f t="shared" si="227"/>
        <v>85774.45</v>
      </c>
      <c r="E1992" s="46">
        <f t="shared" si="228"/>
        <v>200407.59</v>
      </c>
      <c r="F1992" s="46">
        <v>771907.12</v>
      </c>
      <c r="G1992" s="46">
        <v>1736089.95</v>
      </c>
      <c r="H1992" s="46">
        <v>0</v>
      </c>
      <c r="I1992" s="46">
        <v>664117.9</v>
      </c>
      <c r="J1992" s="46">
        <v>836036.79</v>
      </c>
      <c r="K1992" s="46">
        <v>0</v>
      </c>
      <c r="L1992" s="8">
        <v>0</v>
      </c>
      <c r="M1992" s="46">
        <v>0</v>
      </c>
      <c r="N1992" s="46">
        <v>0</v>
      </c>
      <c r="O1992" s="46">
        <v>0</v>
      </c>
      <c r="P1992" s="46">
        <v>0</v>
      </c>
      <c r="Q1992" s="46">
        <v>0</v>
      </c>
      <c r="R1992" s="46">
        <v>0</v>
      </c>
      <c r="S1992" s="46">
        <v>0</v>
      </c>
      <c r="T1992" s="46">
        <v>0</v>
      </c>
      <c r="U1992" s="46">
        <v>0</v>
      </c>
      <c r="V1992" s="46">
        <v>0</v>
      </c>
      <c r="W1992" s="48">
        <v>0</v>
      </c>
    </row>
    <row r="1993" spans="1:23" s="24" customFormat="1" ht="24.95" hidden="1" customHeight="1">
      <c r="A1993" s="16">
        <v>741</v>
      </c>
      <c r="B1993" s="7" t="s">
        <v>283</v>
      </c>
      <c r="C1993" s="40">
        <f t="shared" si="229"/>
        <v>3297339.48</v>
      </c>
      <c r="D1993" s="47">
        <f t="shared" si="227"/>
        <v>65860.62</v>
      </c>
      <c r="E1993" s="46">
        <f t="shared" si="228"/>
        <v>153879.95000000001</v>
      </c>
      <c r="F1993" s="46">
        <v>592697.24</v>
      </c>
      <c r="G1993" s="46">
        <v>1333030.5</v>
      </c>
      <c r="H1993" s="46">
        <v>0</v>
      </c>
      <c r="I1993" s="46">
        <v>509932.92</v>
      </c>
      <c r="J1993" s="46">
        <v>641938.25</v>
      </c>
      <c r="K1993" s="46">
        <v>0</v>
      </c>
      <c r="L1993" s="8">
        <v>0</v>
      </c>
      <c r="M1993" s="46">
        <v>0</v>
      </c>
      <c r="N1993" s="46">
        <v>0</v>
      </c>
      <c r="O1993" s="46">
        <v>0</v>
      </c>
      <c r="P1993" s="46">
        <v>0</v>
      </c>
      <c r="Q1993" s="46">
        <v>0</v>
      </c>
      <c r="R1993" s="46">
        <v>0</v>
      </c>
      <c r="S1993" s="46">
        <v>0</v>
      </c>
      <c r="T1993" s="46">
        <v>0</v>
      </c>
      <c r="U1993" s="46">
        <v>0</v>
      </c>
      <c r="V1993" s="46">
        <v>0</v>
      </c>
      <c r="W1993" s="48">
        <v>0</v>
      </c>
    </row>
    <row r="1994" spans="1:23" s="24" customFormat="1" ht="24.95" hidden="1" customHeight="1">
      <c r="A1994" s="16">
        <v>742</v>
      </c>
      <c r="B1994" s="7" t="s">
        <v>284</v>
      </c>
      <c r="C1994" s="40">
        <f t="shared" si="229"/>
        <v>8996273.3100000005</v>
      </c>
      <c r="D1994" s="47">
        <f t="shared" si="227"/>
        <v>179690.36</v>
      </c>
      <c r="E1994" s="46">
        <f t="shared" si="228"/>
        <v>419837.28</v>
      </c>
      <c r="F1994" s="46">
        <v>893167.93</v>
      </c>
      <c r="G1994" s="46">
        <v>0</v>
      </c>
      <c r="H1994" s="46">
        <v>0</v>
      </c>
      <c r="I1994" s="46">
        <v>768445.84</v>
      </c>
      <c r="J1994" s="46">
        <v>967371.9</v>
      </c>
      <c r="K1994" s="46">
        <v>0</v>
      </c>
      <c r="L1994" s="8">
        <v>0</v>
      </c>
      <c r="M1994" s="46">
        <v>0</v>
      </c>
      <c r="N1994" s="46">
        <v>1027</v>
      </c>
      <c r="O1994" s="46">
        <v>5767760</v>
      </c>
      <c r="P1994" s="46">
        <v>0</v>
      </c>
      <c r="Q1994" s="46">
        <v>0</v>
      </c>
      <c r="R1994" s="46">
        <v>0</v>
      </c>
      <c r="S1994" s="46">
        <v>0</v>
      </c>
      <c r="T1994" s="46">
        <v>0</v>
      </c>
      <c r="U1994" s="46">
        <v>0</v>
      </c>
      <c r="V1994" s="46">
        <v>0</v>
      </c>
      <c r="W1994" s="48">
        <v>0</v>
      </c>
    </row>
    <row r="1995" spans="1:23" s="24" customFormat="1" ht="24.95" hidden="1" customHeight="1">
      <c r="A1995" s="16">
        <v>743</v>
      </c>
      <c r="B1995" s="7" t="s">
        <v>285</v>
      </c>
      <c r="C1995" s="40">
        <f t="shared" si="229"/>
        <v>4166463.57</v>
      </c>
      <c r="D1995" s="47">
        <f t="shared" si="227"/>
        <v>85380.4</v>
      </c>
      <c r="E1995" s="46">
        <v>91344.94</v>
      </c>
      <c r="F1995" s="46">
        <v>927265.03</v>
      </c>
      <c r="G1995" s="46">
        <v>719226</v>
      </c>
      <c r="H1995" s="46">
        <v>1622404.8</v>
      </c>
      <c r="I1995" s="46">
        <v>233774.4</v>
      </c>
      <c r="J1995" s="46">
        <v>487068</v>
      </c>
      <c r="K1995" s="46">
        <v>0</v>
      </c>
      <c r="L1995" s="8">
        <v>0</v>
      </c>
      <c r="M1995" s="46">
        <v>0</v>
      </c>
      <c r="N1995" s="46">
        <v>0</v>
      </c>
      <c r="O1995" s="46">
        <v>0</v>
      </c>
      <c r="P1995" s="46">
        <v>0</v>
      </c>
      <c r="Q1995" s="46">
        <v>0</v>
      </c>
      <c r="R1995" s="46">
        <v>0</v>
      </c>
      <c r="S1995" s="46">
        <v>0</v>
      </c>
      <c r="T1995" s="46">
        <v>0</v>
      </c>
      <c r="U1995" s="46">
        <v>0</v>
      </c>
      <c r="V1995" s="46">
        <v>0</v>
      </c>
      <c r="W1995" s="48">
        <v>0</v>
      </c>
    </row>
    <row r="1996" spans="1:23" s="24" customFormat="1" ht="24.95" hidden="1" customHeight="1">
      <c r="A1996" s="16">
        <v>744</v>
      </c>
      <c r="B1996" s="7" t="s">
        <v>286</v>
      </c>
      <c r="C1996" s="40">
        <f t="shared" si="229"/>
        <v>3057645.12</v>
      </c>
      <c r="D1996" s="47">
        <f t="shared" si="227"/>
        <v>62802.87</v>
      </c>
      <c r="E1996" s="46">
        <v>60128.73</v>
      </c>
      <c r="F1996" s="46">
        <v>438231.42</v>
      </c>
      <c r="G1996" s="46">
        <v>1792159.08</v>
      </c>
      <c r="H1996" s="46">
        <v>0</v>
      </c>
      <c r="I1996" s="46">
        <v>0</v>
      </c>
      <c r="J1996" s="46">
        <v>704323.02</v>
      </c>
      <c r="K1996" s="46">
        <v>0</v>
      </c>
      <c r="L1996" s="8">
        <v>0</v>
      </c>
      <c r="M1996" s="46">
        <v>0</v>
      </c>
      <c r="N1996" s="46">
        <v>0</v>
      </c>
      <c r="O1996" s="46">
        <v>0</v>
      </c>
      <c r="P1996" s="46">
        <v>0</v>
      </c>
      <c r="Q1996" s="46">
        <v>0</v>
      </c>
      <c r="R1996" s="46">
        <v>0</v>
      </c>
      <c r="S1996" s="46">
        <v>0</v>
      </c>
      <c r="T1996" s="46">
        <v>0</v>
      </c>
      <c r="U1996" s="46">
        <v>0</v>
      </c>
      <c r="V1996" s="46">
        <v>0</v>
      </c>
      <c r="W1996" s="48">
        <v>0</v>
      </c>
    </row>
    <row r="1997" spans="1:23" s="24" customFormat="1" ht="24.95" hidden="1" customHeight="1">
      <c r="A1997" s="16">
        <v>745</v>
      </c>
      <c r="B1997" s="7" t="s">
        <v>287</v>
      </c>
      <c r="C1997" s="40">
        <f t="shared" si="229"/>
        <v>2151432.79</v>
      </c>
      <c r="D1997" s="47">
        <f t="shared" si="227"/>
        <v>43580.959999999999</v>
      </c>
      <c r="E1997" s="46">
        <v>71358.3</v>
      </c>
      <c r="F1997" s="46">
        <v>392196.69</v>
      </c>
      <c r="G1997" s="46">
        <v>882086.35</v>
      </c>
      <c r="H1997" s="46">
        <v>0</v>
      </c>
      <c r="I1997" s="46">
        <v>337430.29</v>
      </c>
      <c r="J1997" s="46">
        <v>424780.2</v>
      </c>
      <c r="K1997" s="46">
        <v>0</v>
      </c>
      <c r="L1997" s="8">
        <v>0</v>
      </c>
      <c r="M1997" s="46">
        <v>0</v>
      </c>
      <c r="N1997" s="46">
        <v>0</v>
      </c>
      <c r="O1997" s="46">
        <v>0</v>
      </c>
      <c r="P1997" s="46">
        <v>0</v>
      </c>
      <c r="Q1997" s="46">
        <v>0</v>
      </c>
      <c r="R1997" s="46">
        <v>0</v>
      </c>
      <c r="S1997" s="46">
        <v>0</v>
      </c>
      <c r="T1997" s="46">
        <v>0</v>
      </c>
      <c r="U1997" s="46">
        <v>0</v>
      </c>
      <c r="V1997" s="46">
        <v>0</v>
      </c>
      <c r="W1997" s="48">
        <v>0</v>
      </c>
    </row>
    <row r="1998" spans="1:23" s="24" customFormat="1" ht="24.95" hidden="1" customHeight="1">
      <c r="A1998" s="16">
        <v>746</v>
      </c>
      <c r="B1998" s="7" t="s">
        <v>288</v>
      </c>
      <c r="C1998" s="40">
        <f t="shared" si="229"/>
        <v>4073946.3</v>
      </c>
      <c r="D1998" s="47">
        <f t="shared" si="227"/>
        <v>83702.13</v>
      </c>
      <c r="E1998" s="46">
        <v>78929.740000000005</v>
      </c>
      <c r="F1998" s="46">
        <v>753257.77</v>
      </c>
      <c r="G1998" s="46">
        <v>1694145.85</v>
      </c>
      <c r="H1998" s="46">
        <v>0</v>
      </c>
      <c r="I1998" s="46">
        <v>648072.75</v>
      </c>
      <c r="J1998" s="46">
        <v>815838.06</v>
      </c>
      <c r="K1998" s="46">
        <v>0</v>
      </c>
      <c r="L1998" s="8">
        <v>0</v>
      </c>
      <c r="M1998" s="46">
        <v>0</v>
      </c>
      <c r="N1998" s="46">
        <v>0</v>
      </c>
      <c r="O1998" s="46">
        <v>0</v>
      </c>
      <c r="P1998" s="46">
        <v>0</v>
      </c>
      <c r="Q1998" s="46">
        <v>0</v>
      </c>
      <c r="R1998" s="46">
        <v>0</v>
      </c>
      <c r="S1998" s="46">
        <v>0</v>
      </c>
      <c r="T1998" s="46">
        <v>0</v>
      </c>
      <c r="U1998" s="46">
        <v>0</v>
      </c>
      <c r="V1998" s="46">
        <v>0</v>
      </c>
      <c r="W1998" s="48">
        <v>0</v>
      </c>
    </row>
    <row r="1999" spans="1:23" s="24" customFormat="1" ht="24.95" hidden="1" customHeight="1">
      <c r="A1999" s="16">
        <v>747</v>
      </c>
      <c r="B1999" s="7" t="s">
        <v>289</v>
      </c>
      <c r="C1999" s="40">
        <f t="shared" si="229"/>
        <v>5254578.66</v>
      </c>
      <c r="D1999" s="47">
        <f t="shared" si="227"/>
        <v>108058.49</v>
      </c>
      <c r="E1999" s="46">
        <v>97058.17</v>
      </c>
      <c r="F1999" s="46">
        <v>470467.2</v>
      </c>
      <c r="G1999" s="46">
        <v>0</v>
      </c>
      <c r="H1999" s="46">
        <v>0</v>
      </c>
      <c r="I1999" s="46">
        <v>0</v>
      </c>
      <c r="J1999" s="46">
        <v>0</v>
      </c>
      <c r="K1999" s="46">
        <v>0</v>
      </c>
      <c r="L1999" s="8">
        <v>0</v>
      </c>
      <c r="M1999" s="46">
        <v>0</v>
      </c>
      <c r="N1999" s="46">
        <v>855</v>
      </c>
      <c r="O1999" s="46">
        <v>4578994.8</v>
      </c>
      <c r="P1999" s="46">
        <v>0</v>
      </c>
      <c r="Q1999" s="46">
        <v>0</v>
      </c>
      <c r="R1999" s="46">
        <v>0</v>
      </c>
      <c r="S1999" s="46">
        <v>0</v>
      </c>
      <c r="T1999" s="46">
        <v>0</v>
      </c>
      <c r="U1999" s="46">
        <v>0</v>
      </c>
      <c r="V1999" s="46">
        <v>0</v>
      </c>
      <c r="W1999" s="48">
        <v>0</v>
      </c>
    </row>
    <row r="2000" spans="1:23" s="24" customFormat="1" ht="24.95" hidden="1" customHeight="1">
      <c r="A2000" s="16">
        <v>748</v>
      </c>
      <c r="B2000" s="7" t="s">
        <v>290</v>
      </c>
      <c r="C2000" s="40">
        <f t="shared" si="229"/>
        <v>4171111.47</v>
      </c>
      <c r="D2000" s="47">
        <f t="shared" si="227"/>
        <v>85667.72</v>
      </c>
      <c r="E2000" s="46">
        <v>82279.320000000007</v>
      </c>
      <c r="F2000" s="46">
        <v>770946.64</v>
      </c>
      <c r="G2000" s="46">
        <v>1733929.74</v>
      </c>
      <c r="H2000" s="46">
        <v>0</v>
      </c>
      <c r="I2000" s="46">
        <v>663291.54</v>
      </c>
      <c r="J2000" s="46">
        <v>834996.51</v>
      </c>
      <c r="K2000" s="46">
        <v>0</v>
      </c>
      <c r="L2000" s="8">
        <v>0</v>
      </c>
      <c r="M2000" s="46">
        <v>0</v>
      </c>
      <c r="N2000" s="46">
        <v>786</v>
      </c>
      <c r="O2000" s="46">
        <v>0</v>
      </c>
      <c r="P2000" s="46">
        <v>0</v>
      </c>
      <c r="Q2000" s="46">
        <v>0</v>
      </c>
      <c r="R2000" s="46">
        <v>0</v>
      </c>
      <c r="S2000" s="46">
        <v>0</v>
      </c>
      <c r="T2000" s="46">
        <v>0</v>
      </c>
      <c r="U2000" s="46">
        <v>0</v>
      </c>
      <c r="V2000" s="46">
        <v>0</v>
      </c>
      <c r="W2000" s="48">
        <v>0</v>
      </c>
    </row>
    <row r="2001" spans="1:23" s="2" customFormat="1" ht="24.95" hidden="1" customHeight="1">
      <c r="A2001" s="16">
        <v>749</v>
      </c>
      <c r="B2001" s="7" t="s">
        <v>1093</v>
      </c>
      <c r="C2001" s="40">
        <f t="shared" si="229"/>
        <v>2699717.59</v>
      </c>
      <c r="D2001" s="47">
        <f t="shared" si="227"/>
        <v>56563.5</v>
      </c>
      <c r="E2001" s="46">
        <v>0</v>
      </c>
      <c r="F2001" s="46">
        <v>294796.09000000003</v>
      </c>
      <c r="G2001" s="46">
        <v>1690905.53</v>
      </c>
      <c r="H2001" s="46">
        <v>0</v>
      </c>
      <c r="I2001" s="46">
        <v>229320.82</v>
      </c>
      <c r="J2001" s="46">
        <v>428131.65</v>
      </c>
      <c r="K2001" s="46">
        <v>0</v>
      </c>
      <c r="L2001" s="8">
        <v>0</v>
      </c>
      <c r="M2001" s="46">
        <v>0</v>
      </c>
      <c r="N2001" s="46">
        <v>0</v>
      </c>
      <c r="O2001" s="46">
        <v>0</v>
      </c>
      <c r="P2001" s="46">
        <v>0</v>
      </c>
      <c r="Q2001" s="46">
        <v>0</v>
      </c>
      <c r="R2001" s="46">
        <v>0</v>
      </c>
      <c r="S2001" s="46">
        <v>0</v>
      </c>
      <c r="T2001" s="46">
        <v>0</v>
      </c>
      <c r="U2001" s="46">
        <v>0</v>
      </c>
      <c r="V2001" s="46">
        <v>0</v>
      </c>
      <c r="W2001" s="48">
        <v>0</v>
      </c>
    </row>
    <row r="2002" spans="1:23" s="24" customFormat="1" ht="24.95" hidden="1" customHeight="1">
      <c r="A2002" s="16">
        <v>750</v>
      </c>
      <c r="B2002" s="7" t="s">
        <v>1085</v>
      </c>
      <c r="C2002" s="40">
        <f t="shared" si="229"/>
        <v>4825984.75</v>
      </c>
      <c r="D2002" s="47">
        <f t="shared" si="227"/>
        <v>98998.33</v>
      </c>
      <c r="E2002" s="46">
        <v>100896.42</v>
      </c>
      <c r="F2002" s="46">
        <v>0</v>
      </c>
      <c r="G2002" s="46">
        <v>1303000.8</v>
      </c>
      <c r="H2002" s="46">
        <v>0</v>
      </c>
      <c r="I2002" s="46">
        <v>0</v>
      </c>
      <c r="J2002" s="46">
        <v>0</v>
      </c>
      <c r="K2002" s="46">
        <v>0</v>
      </c>
      <c r="L2002" s="8">
        <v>0</v>
      </c>
      <c r="M2002" s="46">
        <v>0</v>
      </c>
      <c r="N2002" s="46">
        <v>591.25</v>
      </c>
      <c r="O2002" s="46">
        <v>3323089.2</v>
      </c>
      <c r="P2002" s="46">
        <v>0</v>
      </c>
      <c r="Q2002" s="46">
        <v>0</v>
      </c>
      <c r="R2002" s="46">
        <v>0</v>
      </c>
      <c r="S2002" s="46">
        <v>0</v>
      </c>
      <c r="T2002" s="46">
        <v>0</v>
      </c>
      <c r="U2002" s="46">
        <v>0</v>
      </c>
      <c r="V2002" s="46">
        <v>0</v>
      </c>
      <c r="W2002" s="48">
        <v>0</v>
      </c>
    </row>
    <row r="2003" spans="1:23" s="24" customFormat="1" ht="24.95" hidden="1" customHeight="1">
      <c r="A2003" s="16">
        <v>751</v>
      </c>
      <c r="B2003" s="7" t="s">
        <v>291</v>
      </c>
      <c r="C2003" s="40">
        <f t="shared" si="229"/>
        <v>4314309.7300000004</v>
      </c>
      <c r="D2003" s="47">
        <f t="shared" si="227"/>
        <v>88940.85</v>
      </c>
      <c r="E2003" s="46">
        <v>69254.240000000005</v>
      </c>
      <c r="F2003" s="46">
        <v>588375.07999999996</v>
      </c>
      <c r="G2003" s="46">
        <v>1323309.55</v>
      </c>
      <c r="H2003" s="46">
        <v>1100958.71</v>
      </c>
      <c r="I2003" s="46">
        <v>506214.3</v>
      </c>
      <c r="J2003" s="46">
        <v>637257</v>
      </c>
      <c r="K2003" s="46">
        <v>0</v>
      </c>
      <c r="L2003" s="8">
        <v>0</v>
      </c>
      <c r="M2003" s="46">
        <v>0</v>
      </c>
      <c r="N2003" s="46">
        <v>0</v>
      </c>
      <c r="O2003" s="46">
        <v>0</v>
      </c>
      <c r="P2003" s="46">
        <v>0</v>
      </c>
      <c r="Q2003" s="46">
        <v>0</v>
      </c>
      <c r="R2003" s="46">
        <v>0</v>
      </c>
      <c r="S2003" s="46">
        <v>0</v>
      </c>
      <c r="T2003" s="46">
        <v>0</v>
      </c>
      <c r="U2003" s="46">
        <v>0</v>
      </c>
      <c r="V2003" s="46">
        <v>0</v>
      </c>
      <c r="W2003" s="48">
        <v>0</v>
      </c>
    </row>
    <row r="2004" spans="1:23" s="24" customFormat="1" ht="24.95" hidden="1" customHeight="1">
      <c r="A2004" s="16">
        <v>752</v>
      </c>
      <c r="B2004" s="7" t="s">
        <v>292</v>
      </c>
      <c r="C2004" s="40">
        <f t="shared" si="229"/>
        <v>4037694.47</v>
      </c>
      <c r="D2004" s="47">
        <f t="shared" si="227"/>
        <v>82651.87</v>
      </c>
      <c r="E2004" s="46">
        <v>92805.73</v>
      </c>
      <c r="F2004" s="46">
        <v>391490.03</v>
      </c>
      <c r="G2004" s="46">
        <v>0</v>
      </c>
      <c r="H2004" s="46">
        <v>0</v>
      </c>
      <c r="I2004" s="46">
        <v>0</v>
      </c>
      <c r="J2004" s="46">
        <v>0</v>
      </c>
      <c r="K2004" s="46">
        <v>0</v>
      </c>
      <c r="L2004" s="8">
        <v>0</v>
      </c>
      <c r="M2004" s="46">
        <v>0</v>
      </c>
      <c r="N2004" s="46">
        <v>588.5</v>
      </c>
      <c r="O2004" s="46">
        <v>3470746.84</v>
      </c>
      <c r="P2004" s="46">
        <v>0</v>
      </c>
      <c r="Q2004" s="46">
        <v>0</v>
      </c>
      <c r="R2004" s="46">
        <v>0</v>
      </c>
      <c r="S2004" s="46">
        <v>0</v>
      </c>
      <c r="T2004" s="46">
        <v>0</v>
      </c>
      <c r="U2004" s="46">
        <v>0</v>
      </c>
      <c r="V2004" s="46">
        <v>0</v>
      </c>
      <c r="W2004" s="48">
        <v>0</v>
      </c>
    </row>
    <row r="2005" spans="1:23" s="24" customFormat="1" ht="24.95" hidden="1" customHeight="1">
      <c r="A2005" s="16">
        <v>753</v>
      </c>
      <c r="B2005" s="7" t="s">
        <v>293</v>
      </c>
      <c r="C2005" s="40">
        <f t="shared" si="229"/>
        <v>6258784.8300000001</v>
      </c>
      <c r="D2005" s="47">
        <f t="shared" si="227"/>
        <v>128511.52</v>
      </c>
      <c r="E2005" s="46">
        <v>125062.25</v>
      </c>
      <c r="F2005" s="46">
        <v>0</v>
      </c>
      <c r="G2005" s="46">
        <v>0</v>
      </c>
      <c r="H2005" s="46">
        <v>0</v>
      </c>
      <c r="I2005" s="46">
        <v>320098.31</v>
      </c>
      <c r="J2005" s="46">
        <v>883271.11</v>
      </c>
      <c r="K2005" s="46">
        <v>0</v>
      </c>
      <c r="L2005" s="8">
        <v>0</v>
      </c>
      <c r="M2005" s="46">
        <v>0</v>
      </c>
      <c r="N2005" s="46">
        <v>928</v>
      </c>
      <c r="O2005" s="46">
        <v>4801841.6399999997</v>
      </c>
      <c r="P2005" s="46">
        <v>0</v>
      </c>
      <c r="Q2005" s="46">
        <v>0</v>
      </c>
      <c r="R2005" s="46">
        <v>0</v>
      </c>
      <c r="S2005" s="46">
        <v>0</v>
      </c>
      <c r="T2005" s="46">
        <v>0</v>
      </c>
      <c r="U2005" s="46">
        <v>0</v>
      </c>
      <c r="V2005" s="46">
        <v>0</v>
      </c>
      <c r="W2005" s="48">
        <v>0</v>
      </c>
    </row>
    <row r="2006" spans="1:23" s="24" customFormat="1" ht="24.95" hidden="1" customHeight="1">
      <c r="A2006" s="16">
        <v>754</v>
      </c>
      <c r="B2006" s="7" t="s">
        <v>294</v>
      </c>
      <c r="C2006" s="40">
        <f t="shared" si="229"/>
        <v>3611756.32</v>
      </c>
      <c r="D2006" s="47">
        <f t="shared" si="227"/>
        <v>73987.44</v>
      </c>
      <c r="E2006" s="46">
        <v>80412.100000000006</v>
      </c>
      <c r="F2006" s="46">
        <v>466032.9</v>
      </c>
      <c r="G2006" s="46">
        <v>1789844.82</v>
      </c>
      <c r="H2006" s="46">
        <v>0</v>
      </c>
      <c r="I2006" s="46">
        <v>357012.9</v>
      </c>
      <c r="J2006" s="46">
        <v>844466.16</v>
      </c>
      <c r="K2006" s="46">
        <v>0</v>
      </c>
      <c r="L2006" s="8">
        <v>0</v>
      </c>
      <c r="M2006" s="46">
        <v>0</v>
      </c>
      <c r="N2006" s="46">
        <v>0</v>
      </c>
      <c r="O2006" s="46">
        <v>0</v>
      </c>
      <c r="P2006" s="46">
        <v>0</v>
      </c>
      <c r="Q2006" s="46">
        <v>0</v>
      </c>
      <c r="R2006" s="46">
        <v>0</v>
      </c>
      <c r="S2006" s="46">
        <v>0</v>
      </c>
      <c r="T2006" s="46">
        <v>0</v>
      </c>
      <c r="U2006" s="46">
        <v>0</v>
      </c>
      <c r="V2006" s="46">
        <v>0</v>
      </c>
      <c r="W2006" s="48">
        <v>0</v>
      </c>
    </row>
    <row r="2007" spans="1:23" s="24" customFormat="1" ht="24.95" hidden="1" customHeight="1">
      <c r="A2007" s="16">
        <v>755</v>
      </c>
      <c r="B2007" s="7" t="s">
        <v>295</v>
      </c>
      <c r="C2007" s="40">
        <f t="shared" si="229"/>
        <v>3195887.39</v>
      </c>
      <c r="D2007" s="47">
        <f t="shared" si="227"/>
        <v>65292.56</v>
      </c>
      <c r="E2007" s="46">
        <v>79540.41</v>
      </c>
      <c r="F2007" s="46">
        <v>544411.38</v>
      </c>
      <c r="G2007" s="46">
        <v>1789829.64</v>
      </c>
      <c r="H2007" s="46">
        <v>0</v>
      </c>
      <c r="I2007" s="46">
        <v>0</v>
      </c>
      <c r="J2007" s="46">
        <v>716813.4</v>
      </c>
      <c r="K2007" s="46">
        <v>0</v>
      </c>
      <c r="L2007" s="8">
        <v>0</v>
      </c>
      <c r="M2007" s="46">
        <v>0</v>
      </c>
      <c r="N2007" s="46">
        <v>0</v>
      </c>
      <c r="O2007" s="46">
        <v>0</v>
      </c>
      <c r="P2007" s="46">
        <v>0</v>
      </c>
      <c r="Q2007" s="46">
        <v>0</v>
      </c>
      <c r="R2007" s="46">
        <v>0</v>
      </c>
      <c r="S2007" s="46">
        <v>0</v>
      </c>
      <c r="T2007" s="46">
        <v>0</v>
      </c>
      <c r="U2007" s="46">
        <v>0</v>
      </c>
      <c r="V2007" s="46">
        <v>0</v>
      </c>
      <c r="W2007" s="48">
        <v>0</v>
      </c>
    </row>
    <row r="2008" spans="1:23" s="24" customFormat="1" ht="24.95" hidden="1" customHeight="1">
      <c r="A2008" s="16">
        <v>756</v>
      </c>
      <c r="B2008" s="7" t="s">
        <v>296</v>
      </c>
      <c r="C2008" s="40">
        <f t="shared" si="229"/>
        <v>2058032.79</v>
      </c>
      <c r="D2008" s="47">
        <f t="shared" si="227"/>
        <v>41642.050000000003</v>
      </c>
      <c r="E2008" s="46">
        <v>70500.38</v>
      </c>
      <c r="F2008" s="46">
        <v>374747.94</v>
      </c>
      <c r="G2008" s="46">
        <v>842842.51</v>
      </c>
      <c r="H2008" s="46">
        <v>0</v>
      </c>
      <c r="I2008" s="46">
        <v>322418.09000000003</v>
      </c>
      <c r="J2008" s="46">
        <v>405881.82</v>
      </c>
      <c r="K2008" s="46">
        <v>0</v>
      </c>
      <c r="L2008" s="8">
        <v>0</v>
      </c>
      <c r="M2008" s="46">
        <v>0</v>
      </c>
      <c r="N2008" s="46">
        <v>0</v>
      </c>
      <c r="O2008" s="46">
        <v>0</v>
      </c>
      <c r="P2008" s="46">
        <v>0</v>
      </c>
      <c r="Q2008" s="46">
        <v>0</v>
      </c>
      <c r="R2008" s="46">
        <v>0</v>
      </c>
      <c r="S2008" s="46">
        <v>0</v>
      </c>
      <c r="T2008" s="46">
        <v>0</v>
      </c>
      <c r="U2008" s="46">
        <v>0</v>
      </c>
      <c r="V2008" s="46">
        <v>0</v>
      </c>
      <c r="W2008" s="48">
        <v>0</v>
      </c>
    </row>
    <row r="2009" spans="1:23" s="24" customFormat="1" ht="24.95" hidden="1" customHeight="1">
      <c r="A2009" s="16">
        <v>757</v>
      </c>
      <c r="B2009" s="7" t="s">
        <v>297</v>
      </c>
      <c r="C2009" s="40">
        <f t="shared" si="229"/>
        <v>3218599.17</v>
      </c>
      <c r="D2009" s="47">
        <f t="shared" si="227"/>
        <v>65807.25</v>
      </c>
      <c r="E2009" s="46">
        <v>77686.679999999993</v>
      </c>
      <c r="F2009" s="46">
        <v>592217</v>
      </c>
      <c r="G2009" s="46">
        <v>1331950.3899999999</v>
      </c>
      <c r="H2009" s="46">
        <v>0</v>
      </c>
      <c r="I2009" s="46">
        <v>509519.74</v>
      </c>
      <c r="J2009" s="46">
        <v>641418.11</v>
      </c>
      <c r="K2009" s="46">
        <v>0</v>
      </c>
      <c r="L2009" s="8">
        <v>0</v>
      </c>
      <c r="M2009" s="46">
        <v>0</v>
      </c>
      <c r="N2009" s="46">
        <v>0</v>
      </c>
      <c r="O2009" s="46">
        <v>0</v>
      </c>
      <c r="P2009" s="46">
        <v>0</v>
      </c>
      <c r="Q2009" s="46">
        <v>0</v>
      </c>
      <c r="R2009" s="46">
        <v>0</v>
      </c>
      <c r="S2009" s="46">
        <v>0</v>
      </c>
      <c r="T2009" s="46">
        <v>0</v>
      </c>
      <c r="U2009" s="46">
        <v>0</v>
      </c>
      <c r="V2009" s="46">
        <v>0</v>
      </c>
      <c r="W2009" s="48">
        <v>0</v>
      </c>
    </row>
    <row r="2010" spans="1:23" s="24" customFormat="1" ht="24.95" hidden="1" customHeight="1">
      <c r="A2010" s="16">
        <v>758</v>
      </c>
      <c r="B2010" s="7" t="s">
        <v>1424</v>
      </c>
      <c r="C2010" s="40">
        <f t="shared" si="229"/>
        <v>5553671.4100000001</v>
      </c>
      <c r="D2010" s="47">
        <f t="shared" si="227"/>
        <v>111174.01</v>
      </c>
      <c r="E2010" s="46">
        <v>247450.06</v>
      </c>
      <c r="F2010" s="46">
        <v>0</v>
      </c>
      <c r="G2010" s="46">
        <v>0</v>
      </c>
      <c r="H2010" s="46">
        <v>0</v>
      </c>
      <c r="I2010" s="46">
        <v>0</v>
      </c>
      <c r="J2010" s="46">
        <v>0</v>
      </c>
      <c r="K2010" s="46">
        <v>0</v>
      </c>
      <c r="L2010" s="8">
        <v>0</v>
      </c>
      <c r="M2010" s="46">
        <v>0</v>
      </c>
      <c r="N2010" s="46">
        <v>1244</v>
      </c>
      <c r="O2010" s="46">
        <v>5195047.34</v>
      </c>
      <c r="P2010" s="46">
        <v>0</v>
      </c>
      <c r="Q2010" s="46">
        <v>0</v>
      </c>
      <c r="R2010" s="46">
        <v>0</v>
      </c>
      <c r="S2010" s="46">
        <v>0</v>
      </c>
      <c r="T2010" s="46">
        <v>0</v>
      </c>
      <c r="U2010" s="46">
        <v>0</v>
      </c>
      <c r="V2010" s="46">
        <v>0</v>
      </c>
      <c r="W2010" s="48">
        <v>0</v>
      </c>
    </row>
    <row r="2011" spans="1:23" s="24" customFormat="1" ht="24.95" hidden="1" customHeight="1">
      <c r="A2011" s="16">
        <v>759</v>
      </c>
      <c r="B2011" s="7" t="s">
        <v>298</v>
      </c>
      <c r="C2011" s="40">
        <f t="shared" si="229"/>
        <v>3171500.45</v>
      </c>
      <c r="D2011" s="47">
        <f t="shared" ref="D2011:D2030" si="230">ROUND((F2011+G2011+H2011+I2011+J2011+K2011+M2011+O2011+Q2011+S2011+U2011+W2011)*0.0214,2)</f>
        <v>64828.6</v>
      </c>
      <c r="E2011" s="46">
        <v>77298.25</v>
      </c>
      <c r="F2011" s="46">
        <v>533024.4</v>
      </c>
      <c r="G2011" s="46">
        <v>1429632</v>
      </c>
      <c r="H2011" s="46">
        <v>0</v>
      </c>
      <c r="I2011" s="46">
        <v>311463.59999999998</v>
      </c>
      <c r="J2011" s="46">
        <v>755253.6</v>
      </c>
      <c r="K2011" s="46">
        <v>0</v>
      </c>
      <c r="L2011" s="8">
        <v>0</v>
      </c>
      <c r="M2011" s="46">
        <v>0</v>
      </c>
      <c r="N2011" s="46">
        <v>0</v>
      </c>
      <c r="O2011" s="46">
        <v>0</v>
      </c>
      <c r="P2011" s="46">
        <v>0</v>
      </c>
      <c r="Q2011" s="46">
        <v>0</v>
      </c>
      <c r="R2011" s="46">
        <v>0</v>
      </c>
      <c r="S2011" s="46">
        <v>0</v>
      </c>
      <c r="T2011" s="46">
        <v>0</v>
      </c>
      <c r="U2011" s="46">
        <v>0</v>
      </c>
      <c r="V2011" s="46">
        <v>0</v>
      </c>
      <c r="W2011" s="48">
        <v>0</v>
      </c>
    </row>
    <row r="2012" spans="1:23" s="32" customFormat="1" ht="24.95" hidden="1" customHeight="1">
      <c r="A2012" s="16">
        <v>760</v>
      </c>
      <c r="B2012" s="7" t="s">
        <v>299</v>
      </c>
      <c r="C2012" s="40">
        <f t="shared" si="229"/>
        <v>7399948.7599999998</v>
      </c>
      <c r="D2012" s="47">
        <f t="shared" si="230"/>
        <v>152061.85999999999</v>
      </c>
      <c r="E2012" s="46">
        <v>142192.5</v>
      </c>
      <c r="F2012" s="46">
        <v>468423.6</v>
      </c>
      <c r="G2012" s="46">
        <v>1743852</v>
      </c>
      <c r="H2012" s="46">
        <v>0</v>
      </c>
      <c r="I2012" s="46">
        <v>0</v>
      </c>
      <c r="J2012" s="46">
        <v>0</v>
      </c>
      <c r="K2012" s="46">
        <v>0</v>
      </c>
      <c r="L2012" s="8">
        <v>0</v>
      </c>
      <c r="M2012" s="46">
        <v>0</v>
      </c>
      <c r="N2012" s="46">
        <v>956</v>
      </c>
      <c r="O2012" s="46">
        <v>4893418.8</v>
      </c>
      <c r="P2012" s="46">
        <v>0</v>
      </c>
      <c r="Q2012" s="46">
        <v>0</v>
      </c>
      <c r="R2012" s="46">
        <v>0</v>
      </c>
      <c r="S2012" s="46">
        <v>0</v>
      </c>
      <c r="T2012" s="46">
        <v>0</v>
      </c>
      <c r="U2012" s="46">
        <v>0</v>
      </c>
      <c r="V2012" s="46">
        <v>0</v>
      </c>
      <c r="W2012" s="48">
        <v>0</v>
      </c>
    </row>
    <row r="2013" spans="1:23" s="32" customFormat="1" ht="24.95" hidden="1" customHeight="1">
      <c r="A2013" s="16">
        <v>761</v>
      </c>
      <c r="B2013" s="7" t="s">
        <v>300</v>
      </c>
      <c r="C2013" s="40">
        <f t="shared" si="229"/>
        <v>3934967.9</v>
      </c>
      <c r="D2013" s="47">
        <f t="shared" si="230"/>
        <v>78596.52</v>
      </c>
      <c r="E2013" s="46">
        <f>ROUND((F2013+G2013+H2013+I2013+J2013+K2013+M2013+O2013+Q2013+S2013+U2013+W2013)*0.05,2)</f>
        <v>183636.73</v>
      </c>
      <c r="F2013" s="46">
        <v>483922.69</v>
      </c>
      <c r="G2013" s="46">
        <v>0</v>
      </c>
      <c r="H2013" s="46">
        <v>0</v>
      </c>
      <c r="I2013" s="46">
        <v>0</v>
      </c>
      <c r="J2013" s="46">
        <v>0</v>
      </c>
      <c r="K2013" s="46">
        <v>0</v>
      </c>
      <c r="L2013" s="8">
        <v>0</v>
      </c>
      <c r="M2013" s="46">
        <v>0</v>
      </c>
      <c r="N2013" s="46">
        <v>618</v>
      </c>
      <c r="O2013" s="46">
        <v>3188811.96</v>
      </c>
      <c r="P2013" s="46">
        <v>0</v>
      </c>
      <c r="Q2013" s="46">
        <v>0</v>
      </c>
      <c r="R2013" s="46">
        <v>0</v>
      </c>
      <c r="S2013" s="46">
        <v>0</v>
      </c>
      <c r="T2013" s="46">
        <v>0</v>
      </c>
      <c r="U2013" s="46">
        <v>0</v>
      </c>
      <c r="V2013" s="46">
        <v>0</v>
      </c>
      <c r="W2013" s="46">
        <v>0</v>
      </c>
    </row>
    <row r="2014" spans="1:23" s="32" customFormat="1" ht="24.95" hidden="1" customHeight="1">
      <c r="A2014" s="16">
        <v>762</v>
      </c>
      <c r="B2014" s="7" t="s">
        <v>246</v>
      </c>
      <c r="C2014" s="40">
        <f t="shared" si="229"/>
        <v>4447625.87</v>
      </c>
      <c r="D2014" s="47">
        <v>84941.47</v>
      </c>
      <c r="E2014" s="46">
        <v>0</v>
      </c>
      <c r="F2014" s="46">
        <v>0</v>
      </c>
      <c r="G2014" s="46">
        <v>0</v>
      </c>
      <c r="H2014" s="46">
        <v>0</v>
      </c>
      <c r="I2014" s="46">
        <v>0</v>
      </c>
      <c r="J2014" s="46">
        <v>460926.42</v>
      </c>
      <c r="K2014" s="46">
        <v>0</v>
      </c>
      <c r="L2014" s="8">
        <v>0</v>
      </c>
      <c r="M2014" s="46">
        <v>0</v>
      </c>
      <c r="N2014" s="46">
        <v>903</v>
      </c>
      <c r="O2014" s="46">
        <v>3901757.98</v>
      </c>
      <c r="P2014" s="46">
        <v>0</v>
      </c>
      <c r="Q2014" s="46">
        <v>0</v>
      </c>
      <c r="R2014" s="46">
        <v>0</v>
      </c>
      <c r="S2014" s="46">
        <v>0</v>
      </c>
      <c r="T2014" s="46">
        <v>0</v>
      </c>
      <c r="U2014" s="46">
        <v>0</v>
      </c>
      <c r="V2014" s="46">
        <v>0</v>
      </c>
      <c r="W2014" s="46">
        <v>0</v>
      </c>
    </row>
    <row r="2015" spans="1:23" s="32" customFormat="1" ht="24.95" hidden="1" customHeight="1">
      <c r="A2015" s="16">
        <v>763</v>
      </c>
      <c r="B2015" s="7" t="s">
        <v>247</v>
      </c>
      <c r="C2015" s="40">
        <f t="shared" si="229"/>
        <v>1363111.39</v>
      </c>
      <c r="D2015" s="47">
        <f t="shared" si="230"/>
        <v>28559.41</v>
      </c>
      <c r="E2015" s="46">
        <v>0</v>
      </c>
      <c r="F2015" s="46">
        <v>0</v>
      </c>
      <c r="G2015" s="46">
        <v>1334551.98</v>
      </c>
      <c r="H2015" s="46">
        <v>0</v>
      </c>
      <c r="I2015" s="46">
        <v>0</v>
      </c>
      <c r="J2015" s="46">
        <v>0</v>
      </c>
      <c r="K2015" s="46">
        <v>0</v>
      </c>
      <c r="L2015" s="8">
        <v>0</v>
      </c>
      <c r="M2015" s="46">
        <v>0</v>
      </c>
      <c r="N2015" s="46">
        <v>0</v>
      </c>
      <c r="O2015" s="46">
        <v>0</v>
      </c>
      <c r="P2015" s="46">
        <v>0</v>
      </c>
      <c r="Q2015" s="46">
        <v>0</v>
      </c>
      <c r="R2015" s="46">
        <v>0</v>
      </c>
      <c r="S2015" s="46">
        <v>0</v>
      </c>
      <c r="T2015" s="46">
        <v>0</v>
      </c>
      <c r="U2015" s="46">
        <v>0</v>
      </c>
      <c r="V2015" s="46">
        <v>0</v>
      </c>
      <c r="W2015" s="46">
        <v>0</v>
      </c>
    </row>
    <row r="2016" spans="1:23" s="32" customFormat="1" ht="24.95" hidden="1" customHeight="1">
      <c r="A2016" s="16">
        <v>764</v>
      </c>
      <c r="B2016" s="7" t="s">
        <v>248</v>
      </c>
      <c r="C2016" s="40">
        <f t="shared" si="229"/>
        <v>4524153.34</v>
      </c>
      <c r="D2016" s="47">
        <f t="shared" si="230"/>
        <v>94788.41</v>
      </c>
      <c r="E2016" s="46">
        <v>0</v>
      </c>
      <c r="F2016" s="46">
        <v>919981.38</v>
      </c>
      <c r="G2016" s="46">
        <v>0</v>
      </c>
      <c r="H2016" s="46">
        <v>1721455.5</v>
      </c>
      <c r="I2016" s="46">
        <v>791515.06</v>
      </c>
      <c r="J2016" s="46">
        <v>996412.99</v>
      </c>
      <c r="K2016" s="46">
        <v>0</v>
      </c>
      <c r="L2016" s="8">
        <v>0</v>
      </c>
      <c r="M2016" s="46">
        <v>0</v>
      </c>
      <c r="N2016" s="46">
        <v>0</v>
      </c>
      <c r="O2016" s="46">
        <v>0</v>
      </c>
      <c r="P2016" s="46">
        <v>0</v>
      </c>
      <c r="Q2016" s="46">
        <v>0</v>
      </c>
      <c r="R2016" s="46">
        <v>0</v>
      </c>
      <c r="S2016" s="46">
        <v>0</v>
      </c>
      <c r="T2016" s="46">
        <v>0</v>
      </c>
      <c r="U2016" s="46">
        <v>0</v>
      </c>
      <c r="V2016" s="46">
        <v>0</v>
      </c>
      <c r="W2016" s="46">
        <v>0</v>
      </c>
    </row>
    <row r="2017" spans="1:23" s="32" customFormat="1" ht="24.95" hidden="1" customHeight="1">
      <c r="A2017" s="16">
        <v>765</v>
      </c>
      <c r="B2017" s="7" t="s">
        <v>249</v>
      </c>
      <c r="C2017" s="40">
        <f t="shared" si="229"/>
        <v>2207558.0499999998</v>
      </c>
      <c r="D2017" s="47">
        <f t="shared" si="230"/>
        <v>46251.95</v>
      </c>
      <c r="E2017" s="46">
        <v>0</v>
      </c>
      <c r="F2017" s="46">
        <v>957360.13</v>
      </c>
      <c r="G2017" s="46">
        <v>0</v>
      </c>
      <c r="H2017" s="46">
        <v>0</v>
      </c>
      <c r="I2017" s="46">
        <v>0</v>
      </c>
      <c r="J2017" s="46">
        <v>0</v>
      </c>
      <c r="K2017" s="46">
        <v>0</v>
      </c>
      <c r="L2017" s="46">
        <v>0</v>
      </c>
      <c r="M2017" s="46">
        <v>0</v>
      </c>
      <c r="N2017" s="46">
        <v>0</v>
      </c>
      <c r="O2017" s="46">
        <v>0</v>
      </c>
      <c r="P2017" s="46">
        <v>0</v>
      </c>
      <c r="Q2017" s="46">
        <v>0</v>
      </c>
      <c r="R2017" s="46">
        <v>0</v>
      </c>
      <c r="S2017" s="46">
        <v>0</v>
      </c>
      <c r="T2017" s="46">
        <v>0</v>
      </c>
      <c r="U2017" s="46">
        <v>0</v>
      </c>
      <c r="V2017" s="46">
        <v>80</v>
      </c>
      <c r="W2017" s="46">
        <v>1203945.97</v>
      </c>
    </row>
    <row r="2018" spans="1:23" s="32" customFormat="1" ht="24.95" hidden="1" customHeight="1">
      <c r="A2018" s="16">
        <v>766</v>
      </c>
      <c r="B2018" s="7" t="s">
        <v>250</v>
      </c>
      <c r="C2018" s="40">
        <f t="shared" si="229"/>
        <v>3545972.26</v>
      </c>
      <c r="D2018" s="47">
        <v>67721.55</v>
      </c>
      <c r="E2018" s="46">
        <v>0</v>
      </c>
      <c r="F2018" s="46">
        <v>0</v>
      </c>
      <c r="G2018" s="46">
        <v>0</v>
      </c>
      <c r="H2018" s="46">
        <v>0</v>
      </c>
      <c r="I2018" s="46">
        <v>0</v>
      </c>
      <c r="J2018" s="46">
        <v>316191.37</v>
      </c>
      <c r="K2018" s="46">
        <v>0</v>
      </c>
      <c r="L2018" s="46">
        <v>0</v>
      </c>
      <c r="M2018" s="46">
        <v>0</v>
      </c>
      <c r="N2018" s="46">
        <v>808.1</v>
      </c>
      <c r="O2018" s="46">
        <v>3162059.34</v>
      </c>
      <c r="P2018" s="46">
        <v>0</v>
      </c>
      <c r="Q2018" s="46">
        <v>0</v>
      </c>
      <c r="R2018" s="46">
        <v>0</v>
      </c>
      <c r="S2018" s="46">
        <v>0</v>
      </c>
      <c r="T2018" s="46">
        <v>0</v>
      </c>
      <c r="U2018" s="46">
        <v>0</v>
      </c>
      <c r="V2018" s="46">
        <v>0</v>
      </c>
      <c r="W2018" s="46">
        <v>0</v>
      </c>
    </row>
    <row r="2019" spans="1:23" s="32" customFormat="1" ht="24.95" hidden="1" customHeight="1">
      <c r="A2019" s="16">
        <v>767</v>
      </c>
      <c r="B2019" s="7" t="s">
        <v>251</v>
      </c>
      <c r="C2019" s="40">
        <f t="shared" si="229"/>
        <v>5644347.6200000001</v>
      </c>
      <c r="D2019" s="47">
        <f t="shared" si="230"/>
        <v>118258.31</v>
      </c>
      <c r="E2019" s="46">
        <v>0</v>
      </c>
      <c r="F2019" s="46">
        <v>0</v>
      </c>
      <c r="G2019" s="46">
        <v>2049680.65</v>
      </c>
      <c r="H2019" s="46">
        <v>1705280.35</v>
      </c>
      <c r="I2019" s="46">
        <v>784077.82</v>
      </c>
      <c r="J2019" s="46">
        <v>987050.49</v>
      </c>
      <c r="K2019" s="46">
        <v>0</v>
      </c>
      <c r="L2019" s="46">
        <v>0</v>
      </c>
      <c r="M2019" s="46">
        <v>0</v>
      </c>
      <c r="N2019" s="46">
        <v>0</v>
      </c>
      <c r="O2019" s="46">
        <v>0</v>
      </c>
      <c r="P2019" s="46">
        <v>0</v>
      </c>
      <c r="Q2019" s="46">
        <v>0</v>
      </c>
      <c r="R2019" s="46">
        <v>0</v>
      </c>
      <c r="S2019" s="46">
        <v>0</v>
      </c>
      <c r="T2019" s="46">
        <v>0</v>
      </c>
      <c r="U2019" s="46">
        <v>0</v>
      </c>
      <c r="V2019" s="46">
        <v>0</v>
      </c>
      <c r="W2019" s="46">
        <v>0</v>
      </c>
    </row>
    <row r="2020" spans="1:23" s="32" customFormat="1" ht="24.95" hidden="1" customHeight="1">
      <c r="A2020" s="16">
        <v>768</v>
      </c>
      <c r="B2020" s="7" t="s">
        <v>253</v>
      </c>
      <c r="C2020" s="40">
        <f t="shared" si="229"/>
        <v>5573859</v>
      </c>
      <c r="D2020" s="47">
        <f t="shared" si="230"/>
        <v>116781.46</v>
      </c>
      <c r="E2020" s="46">
        <v>0</v>
      </c>
      <c r="F2020" s="46">
        <v>912457.61</v>
      </c>
      <c r="G2020" s="46">
        <v>2052200.9</v>
      </c>
      <c r="H2020" s="46">
        <v>1707377.13</v>
      </c>
      <c r="I2020" s="46">
        <v>785041.9</v>
      </c>
      <c r="J2020" s="46">
        <v>0</v>
      </c>
      <c r="K2020" s="46">
        <v>0</v>
      </c>
      <c r="L2020" s="46">
        <v>0</v>
      </c>
      <c r="M2020" s="46">
        <v>0</v>
      </c>
      <c r="N2020" s="46">
        <v>0</v>
      </c>
      <c r="O2020" s="46">
        <v>0</v>
      </c>
      <c r="P2020" s="46">
        <v>0</v>
      </c>
      <c r="Q2020" s="46">
        <v>0</v>
      </c>
      <c r="R2020" s="46">
        <v>0</v>
      </c>
      <c r="S2020" s="46">
        <v>0</v>
      </c>
      <c r="T2020" s="46">
        <v>0</v>
      </c>
      <c r="U2020" s="46">
        <v>0</v>
      </c>
      <c r="V2020" s="46">
        <v>0</v>
      </c>
      <c r="W2020" s="46">
        <v>0</v>
      </c>
    </row>
    <row r="2021" spans="1:23" s="32" customFormat="1" ht="24.95" hidden="1" customHeight="1">
      <c r="A2021" s="16">
        <v>769</v>
      </c>
      <c r="B2021" s="7" t="s">
        <v>254</v>
      </c>
      <c r="C2021" s="40">
        <f t="shared" si="229"/>
        <v>3750802.77</v>
      </c>
      <c r="D2021" s="47">
        <v>71633.42</v>
      </c>
      <c r="E2021" s="46">
        <v>0</v>
      </c>
      <c r="F2021" s="46">
        <v>0</v>
      </c>
      <c r="G2021" s="46">
        <v>0</v>
      </c>
      <c r="H2021" s="46">
        <v>0</v>
      </c>
      <c r="I2021" s="46">
        <v>236693.59</v>
      </c>
      <c r="J2021" s="46">
        <v>0</v>
      </c>
      <c r="K2021" s="46">
        <v>0</v>
      </c>
      <c r="L2021" s="46">
        <v>0</v>
      </c>
      <c r="M2021" s="46">
        <v>0</v>
      </c>
      <c r="N2021" s="46">
        <v>1021</v>
      </c>
      <c r="O2021" s="46">
        <v>3442475.76</v>
      </c>
      <c r="P2021" s="46">
        <v>0</v>
      </c>
      <c r="Q2021" s="46">
        <v>0</v>
      </c>
      <c r="R2021" s="46">
        <v>0</v>
      </c>
      <c r="S2021" s="46">
        <v>0</v>
      </c>
      <c r="T2021" s="46">
        <v>0</v>
      </c>
      <c r="U2021" s="46">
        <v>0</v>
      </c>
      <c r="V2021" s="46">
        <v>0</v>
      </c>
      <c r="W2021" s="46">
        <v>0</v>
      </c>
    </row>
    <row r="2022" spans="1:23" s="32" customFormat="1" ht="24.95" hidden="1" customHeight="1">
      <c r="A2022" s="16">
        <v>770</v>
      </c>
      <c r="B2022" s="7" t="s">
        <v>256</v>
      </c>
      <c r="C2022" s="40">
        <f t="shared" si="229"/>
        <v>6381606.0700000003</v>
      </c>
      <c r="D2022" s="47">
        <f t="shared" si="230"/>
        <v>133705.07999999999</v>
      </c>
      <c r="E2022" s="46">
        <v>0</v>
      </c>
      <c r="F2022" s="46">
        <v>780951.66</v>
      </c>
      <c r="G2022" s="46">
        <v>0</v>
      </c>
      <c r="H2022" s="46">
        <v>0</v>
      </c>
      <c r="I2022" s="46">
        <v>671899.46</v>
      </c>
      <c r="J2022" s="46">
        <v>845832.74</v>
      </c>
      <c r="K2022" s="46">
        <v>0</v>
      </c>
      <c r="L2022" s="46">
        <v>0</v>
      </c>
      <c r="M2022" s="46">
        <v>0</v>
      </c>
      <c r="N2022" s="46">
        <v>867.4</v>
      </c>
      <c r="O2022" s="46">
        <v>3949217.13</v>
      </c>
      <c r="P2022" s="46">
        <v>0</v>
      </c>
      <c r="Q2022" s="46">
        <v>0</v>
      </c>
      <c r="R2022" s="46">
        <v>0</v>
      </c>
      <c r="S2022" s="46">
        <v>0</v>
      </c>
      <c r="T2022" s="46">
        <v>0</v>
      </c>
      <c r="U2022" s="46">
        <v>0</v>
      </c>
      <c r="V2022" s="46">
        <v>0</v>
      </c>
      <c r="W2022" s="46">
        <v>0</v>
      </c>
    </row>
    <row r="2023" spans="1:23" s="32" customFormat="1" ht="24.95" hidden="1" customHeight="1">
      <c r="A2023" s="16">
        <v>771</v>
      </c>
      <c r="B2023" s="7" t="s">
        <v>257</v>
      </c>
      <c r="C2023" s="40">
        <f t="shared" si="229"/>
        <v>6836020.3200000003</v>
      </c>
      <c r="D2023" s="47">
        <f t="shared" si="230"/>
        <v>141217.46</v>
      </c>
      <c r="E2023" s="46">
        <v>95856.07</v>
      </c>
      <c r="F2023" s="46">
        <v>0</v>
      </c>
      <c r="G2023" s="46">
        <v>0</v>
      </c>
      <c r="H2023" s="46">
        <v>0</v>
      </c>
      <c r="I2023" s="46">
        <v>0</v>
      </c>
      <c r="J2023" s="46">
        <v>0</v>
      </c>
      <c r="K2023" s="46">
        <v>0</v>
      </c>
      <c r="L2023" s="8">
        <v>0</v>
      </c>
      <c r="M2023" s="46">
        <v>0</v>
      </c>
      <c r="N2023" s="46">
        <v>1175</v>
      </c>
      <c r="O2023" s="46">
        <v>6598946.79</v>
      </c>
      <c r="P2023" s="46">
        <v>0</v>
      </c>
      <c r="Q2023" s="46">
        <v>0</v>
      </c>
      <c r="R2023" s="46">
        <v>0</v>
      </c>
      <c r="S2023" s="46">
        <v>0</v>
      </c>
      <c r="T2023" s="46">
        <v>0</v>
      </c>
      <c r="U2023" s="46">
        <v>0</v>
      </c>
      <c r="V2023" s="46">
        <v>0</v>
      </c>
      <c r="W2023" s="48">
        <v>0</v>
      </c>
    </row>
    <row r="2024" spans="1:23" s="32" customFormat="1" ht="24.95" hidden="1" customHeight="1">
      <c r="A2024" s="16">
        <v>772</v>
      </c>
      <c r="B2024" s="7" t="s">
        <v>1194</v>
      </c>
      <c r="C2024" s="40">
        <f t="shared" si="229"/>
        <v>198795.53</v>
      </c>
      <c r="D2024" s="47">
        <f t="shared" si="230"/>
        <v>4165.09</v>
      </c>
      <c r="E2024" s="46">
        <v>0</v>
      </c>
      <c r="F2024" s="46">
        <v>0</v>
      </c>
      <c r="G2024" s="46">
        <v>0</v>
      </c>
      <c r="H2024" s="46">
        <v>0</v>
      </c>
      <c r="I2024" s="46">
        <v>194630.44</v>
      </c>
      <c r="J2024" s="46">
        <v>0</v>
      </c>
      <c r="K2024" s="46">
        <v>0</v>
      </c>
      <c r="L2024" s="8">
        <v>0</v>
      </c>
      <c r="M2024" s="46">
        <v>0</v>
      </c>
      <c r="N2024" s="46">
        <v>0</v>
      </c>
      <c r="O2024" s="46">
        <v>0</v>
      </c>
      <c r="P2024" s="46">
        <v>0</v>
      </c>
      <c r="Q2024" s="46">
        <v>0</v>
      </c>
      <c r="R2024" s="46">
        <v>0</v>
      </c>
      <c r="S2024" s="46">
        <v>0</v>
      </c>
      <c r="T2024" s="46">
        <v>0</v>
      </c>
      <c r="U2024" s="46">
        <v>0</v>
      </c>
      <c r="V2024" s="46">
        <v>0</v>
      </c>
      <c r="W2024" s="48">
        <v>0</v>
      </c>
    </row>
    <row r="2025" spans="1:23" s="32" customFormat="1" ht="24.95" hidden="1" customHeight="1">
      <c r="A2025" s="16">
        <v>773</v>
      </c>
      <c r="B2025" s="7" t="s">
        <v>258</v>
      </c>
      <c r="C2025" s="40">
        <f t="shared" si="229"/>
        <v>23415361.800000001</v>
      </c>
      <c r="D2025" s="47">
        <f t="shared" si="230"/>
        <v>490590.11</v>
      </c>
      <c r="E2025" s="46">
        <v>0</v>
      </c>
      <c r="F2025" s="46">
        <v>0</v>
      </c>
      <c r="G2025" s="46">
        <v>7878939.3899999997</v>
      </c>
      <c r="H2025" s="46">
        <v>2472510.7999999998</v>
      </c>
      <c r="I2025" s="46">
        <v>1042406.1</v>
      </c>
      <c r="J2025" s="46">
        <v>0</v>
      </c>
      <c r="K2025" s="46">
        <v>0</v>
      </c>
      <c r="L2025" s="8">
        <v>0</v>
      </c>
      <c r="M2025" s="46">
        <v>0</v>
      </c>
      <c r="N2025" s="46">
        <v>1330</v>
      </c>
      <c r="O2025" s="46">
        <v>7872495.79</v>
      </c>
      <c r="P2025" s="46">
        <v>1362</v>
      </c>
      <c r="Q2025" s="46">
        <v>3658419.61</v>
      </c>
      <c r="R2025" s="46">
        <v>0</v>
      </c>
      <c r="S2025" s="46">
        <v>0</v>
      </c>
      <c r="T2025" s="46">
        <v>0</v>
      </c>
      <c r="U2025" s="46">
        <v>0</v>
      </c>
      <c r="V2025" s="46">
        <v>0</v>
      </c>
      <c r="W2025" s="48">
        <v>0</v>
      </c>
    </row>
    <row r="2026" spans="1:23" s="24" customFormat="1" ht="24.75" hidden="1" customHeight="1">
      <c r="A2026" s="16">
        <v>774</v>
      </c>
      <c r="B2026" s="7" t="s">
        <v>1416</v>
      </c>
      <c r="C2026" s="40">
        <f t="shared" si="229"/>
        <v>4271015.76</v>
      </c>
      <c r="D2026" s="47">
        <f t="shared" si="230"/>
        <v>85308.7</v>
      </c>
      <c r="E2026" s="46">
        <f>ROUND((F2026+G2026+H2026+I2026+J2026+K2026+M2026+O2026+Q2026+S2026+U2026+W2026)*0.05,2)</f>
        <v>199319.38</v>
      </c>
      <c r="F2026" s="46">
        <v>0</v>
      </c>
      <c r="G2026" s="46">
        <v>3986387.68</v>
      </c>
      <c r="H2026" s="46">
        <v>0</v>
      </c>
      <c r="I2026" s="46">
        <v>0</v>
      </c>
      <c r="J2026" s="46">
        <v>0</v>
      </c>
      <c r="K2026" s="46">
        <v>0</v>
      </c>
      <c r="L2026" s="8">
        <v>0</v>
      </c>
      <c r="M2026" s="46">
        <v>0</v>
      </c>
      <c r="N2026" s="46">
        <v>0</v>
      </c>
      <c r="O2026" s="46">
        <v>0</v>
      </c>
      <c r="P2026" s="46">
        <v>0</v>
      </c>
      <c r="Q2026" s="46">
        <v>0</v>
      </c>
      <c r="R2026" s="46">
        <v>0</v>
      </c>
      <c r="S2026" s="46">
        <v>0</v>
      </c>
      <c r="T2026" s="46">
        <v>0</v>
      </c>
      <c r="U2026" s="46">
        <v>0</v>
      </c>
      <c r="V2026" s="46">
        <v>0</v>
      </c>
      <c r="W2026" s="48">
        <v>0</v>
      </c>
    </row>
    <row r="2027" spans="1:23" s="24" customFormat="1" ht="24.75" hidden="1" customHeight="1">
      <c r="A2027" s="16">
        <v>775</v>
      </c>
      <c r="B2027" s="7" t="s">
        <v>1491</v>
      </c>
      <c r="C2027" s="40">
        <f t="shared" si="229"/>
        <v>4824885.3499999996</v>
      </c>
      <c r="D2027" s="47">
        <f t="shared" si="230"/>
        <v>101089.24</v>
      </c>
      <c r="E2027" s="46">
        <v>0</v>
      </c>
      <c r="F2027" s="46">
        <v>0</v>
      </c>
      <c r="G2027" s="46">
        <v>0</v>
      </c>
      <c r="H2027" s="46">
        <v>0</v>
      </c>
      <c r="I2027" s="46">
        <v>0</v>
      </c>
      <c r="J2027" s="46">
        <v>0</v>
      </c>
      <c r="K2027" s="46">
        <v>0</v>
      </c>
      <c r="L2027" s="8">
        <v>0</v>
      </c>
      <c r="M2027" s="46">
        <v>0</v>
      </c>
      <c r="N2027" s="46">
        <v>2231</v>
      </c>
      <c r="O2027" s="46">
        <v>4723796.1100000003</v>
      </c>
      <c r="P2027" s="46">
        <v>0</v>
      </c>
      <c r="Q2027" s="46">
        <v>0</v>
      </c>
      <c r="R2027" s="46">
        <v>0</v>
      </c>
      <c r="S2027" s="46">
        <v>0</v>
      </c>
      <c r="T2027" s="46">
        <v>0</v>
      </c>
      <c r="U2027" s="46">
        <v>0</v>
      </c>
      <c r="V2027" s="46">
        <v>0</v>
      </c>
      <c r="W2027" s="48">
        <v>0</v>
      </c>
    </row>
    <row r="2028" spans="1:23" s="24" customFormat="1" ht="24.75" hidden="1" customHeight="1">
      <c r="A2028" s="16">
        <v>776</v>
      </c>
      <c r="B2028" s="7" t="s">
        <v>1492</v>
      </c>
      <c r="C2028" s="40">
        <f t="shared" si="229"/>
        <v>5551224.3899999997</v>
      </c>
      <c r="D2028" s="47">
        <f t="shared" si="230"/>
        <v>116307.23</v>
      </c>
      <c r="E2028" s="46">
        <v>0</v>
      </c>
      <c r="F2028" s="46">
        <v>0</v>
      </c>
      <c r="G2028" s="46">
        <v>0</v>
      </c>
      <c r="H2028" s="46">
        <v>0</v>
      </c>
      <c r="I2028" s="46">
        <v>0</v>
      </c>
      <c r="J2028" s="46">
        <v>0</v>
      </c>
      <c r="K2028" s="46">
        <v>0</v>
      </c>
      <c r="L2028" s="8">
        <v>0</v>
      </c>
      <c r="M2028" s="46">
        <v>0</v>
      </c>
      <c r="N2028" s="46">
        <v>2210</v>
      </c>
      <c r="O2028" s="46">
        <v>5434917.1600000001</v>
      </c>
      <c r="P2028" s="46">
        <v>0</v>
      </c>
      <c r="Q2028" s="46">
        <v>0</v>
      </c>
      <c r="R2028" s="46">
        <v>0</v>
      </c>
      <c r="S2028" s="46">
        <v>0</v>
      </c>
      <c r="T2028" s="46">
        <v>0</v>
      </c>
      <c r="U2028" s="46">
        <v>0</v>
      </c>
      <c r="V2028" s="46">
        <v>0</v>
      </c>
      <c r="W2028" s="48">
        <v>0</v>
      </c>
    </row>
    <row r="2029" spans="1:23" s="24" customFormat="1" ht="24.75" hidden="1" customHeight="1">
      <c r="A2029" s="16">
        <v>777</v>
      </c>
      <c r="B2029" s="7" t="s">
        <v>1415</v>
      </c>
      <c r="C2029" s="40">
        <f t="shared" si="229"/>
        <v>2803958.7</v>
      </c>
      <c r="D2029" s="47">
        <f t="shared" si="230"/>
        <v>56005.9</v>
      </c>
      <c r="E2029" s="46">
        <f>ROUND((F2029+G2029+H2029+I2029+J2029+K2029+M2029+O2029+Q2029+S2029+U2029+W2029)*0.05,2)</f>
        <v>130854.9</v>
      </c>
      <c r="F2029" s="46">
        <v>0</v>
      </c>
      <c r="G2029" s="46">
        <v>2617097.9043469746</v>
      </c>
      <c r="H2029" s="46">
        <v>0</v>
      </c>
      <c r="I2029" s="46">
        <v>0</v>
      </c>
      <c r="J2029" s="46">
        <v>0</v>
      </c>
      <c r="K2029" s="46">
        <v>0</v>
      </c>
      <c r="L2029" s="8">
        <v>0</v>
      </c>
      <c r="M2029" s="46">
        <v>0</v>
      </c>
      <c r="N2029" s="46">
        <v>0</v>
      </c>
      <c r="O2029" s="46">
        <v>0</v>
      </c>
      <c r="P2029" s="46">
        <v>0</v>
      </c>
      <c r="Q2029" s="46">
        <v>0</v>
      </c>
      <c r="R2029" s="46">
        <v>0</v>
      </c>
      <c r="S2029" s="46">
        <v>0</v>
      </c>
      <c r="T2029" s="46">
        <v>0</v>
      </c>
      <c r="U2029" s="46">
        <v>0</v>
      </c>
      <c r="V2029" s="46">
        <v>0</v>
      </c>
      <c r="W2029" s="48">
        <v>0</v>
      </c>
    </row>
    <row r="2030" spans="1:23" s="24" customFormat="1" ht="24.75" hidden="1" customHeight="1">
      <c r="A2030" s="16">
        <v>778</v>
      </c>
      <c r="B2030" s="7" t="s">
        <v>1417</v>
      </c>
      <c r="C2030" s="40">
        <f t="shared" si="229"/>
        <v>2841397.17</v>
      </c>
      <c r="D2030" s="47">
        <f t="shared" si="230"/>
        <v>56753.69</v>
      </c>
      <c r="E2030" s="46">
        <f>ROUND((F2030+G2030+H2030+I2030+J2030+K2030+M2030+O2030+Q2030+S2030+U2030+W2030)*0.05,2)</f>
        <v>132602.07</v>
      </c>
      <c r="F2030" s="46">
        <v>0</v>
      </c>
      <c r="G2030" s="46">
        <v>2652041.4076757389</v>
      </c>
      <c r="H2030" s="46">
        <v>0</v>
      </c>
      <c r="I2030" s="46">
        <v>0</v>
      </c>
      <c r="J2030" s="46">
        <v>0</v>
      </c>
      <c r="K2030" s="46">
        <v>0</v>
      </c>
      <c r="L2030" s="8">
        <v>0</v>
      </c>
      <c r="M2030" s="46">
        <v>0</v>
      </c>
      <c r="N2030" s="46">
        <v>0</v>
      </c>
      <c r="O2030" s="46">
        <v>0</v>
      </c>
      <c r="P2030" s="46">
        <v>0</v>
      </c>
      <c r="Q2030" s="46">
        <v>0</v>
      </c>
      <c r="R2030" s="46">
        <v>0</v>
      </c>
      <c r="S2030" s="46">
        <v>0</v>
      </c>
      <c r="T2030" s="46">
        <v>0</v>
      </c>
      <c r="U2030" s="46">
        <v>0</v>
      </c>
      <c r="V2030" s="46">
        <v>0</v>
      </c>
      <c r="W2030" s="48">
        <v>0</v>
      </c>
    </row>
    <row r="2031" spans="1:23" s="33" customFormat="1" ht="24.75" hidden="1" customHeight="1">
      <c r="A2031" s="137" t="s">
        <v>73</v>
      </c>
      <c r="B2031" s="137"/>
      <c r="C2031" s="44">
        <f t="shared" ref="C2031" si="231">ROUND(SUM(D2031+E2031+F2031+G2031+H2031+I2031+J2031+K2031+M2031+O2031+Q2031+S2031+U2031+W2031),2)</f>
        <v>473985757.16000003</v>
      </c>
      <c r="D2031" s="77">
        <f t="shared" ref="D2031:W2031" si="232">ROUND(SUM(D1926:D2030),2)</f>
        <v>9720692.8300000001</v>
      </c>
      <c r="E2031" s="77">
        <f t="shared" si="232"/>
        <v>7660674.3799999999</v>
      </c>
      <c r="F2031" s="77">
        <f t="shared" si="232"/>
        <v>41272618.659999996</v>
      </c>
      <c r="G2031" s="77">
        <f t="shared" si="232"/>
        <v>131823471.56999999</v>
      </c>
      <c r="H2031" s="77">
        <f t="shared" si="232"/>
        <v>32174939.640000001</v>
      </c>
      <c r="I2031" s="77">
        <f t="shared" si="232"/>
        <v>33309832.469999999</v>
      </c>
      <c r="J2031" s="77">
        <f t="shared" si="232"/>
        <v>54920413.149999999</v>
      </c>
      <c r="K2031" s="77">
        <f t="shared" si="232"/>
        <v>1463120.07</v>
      </c>
      <c r="L2031" s="77">
        <f t="shared" si="232"/>
        <v>0</v>
      </c>
      <c r="M2031" s="77">
        <f t="shared" si="232"/>
        <v>0</v>
      </c>
      <c r="N2031" s="77">
        <f t="shared" si="232"/>
        <v>29775.05</v>
      </c>
      <c r="O2031" s="77">
        <f t="shared" si="232"/>
        <v>138104766.36000001</v>
      </c>
      <c r="P2031" s="77">
        <f t="shared" si="232"/>
        <v>11300.59</v>
      </c>
      <c r="Q2031" s="77">
        <f t="shared" si="232"/>
        <v>12391172.310000001</v>
      </c>
      <c r="R2031" s="77">
        <f t="shared" si="232"/>
        <v>922.3</v>
      </c>
      <c r="S2031" s="77">
        <f t="shared" si="232"/>
        <v>4154519.13</v>
      </c>
      <c r="T2031" s="77">
        <f t="shared" si="232"/>
        <v>0</v>
      </c>
      <c r="U2031" s="77">
        <f t="shared" si="232"/>
        <v>0</v>
      </c>
      <c r="V2031" s="77">
        <f t="shared" si="232"/>
        <v>801</v>
      </c>
      <c r="W2031" s="77">
        <f t="shared" si="232"/>
        <v>6989536.5899999999</v>
      </c>
    </row>
    <row r="2032" spans="1:23" s="22" customFormat="1" ht="24.75" hidden="1" customHeight="1">
      <c r="A2032" s="138" t="s">
        <v>74</v>
      </c>
      <c r="B2032" s="139"/>
      <c r="C2032" s="140"/>
      <c r="D2032" s="75"/>
      <c r="E2032" s="46"/>
      <c r="F2032" s="46"/>
      <c r="G2032" s="46"/>
      <c r="H2032" s="46"/>
      <c r="I2032" s="46"/>
      <c r="J2032" s="46"/>
      <c r="K2032" s="46"/>
      <c r="L2032" s="45"/>
      <c r="M2032" s="46"/>
      <c r="N2032" s="48"/>
      <c r="O2032" s="46"/>
      <c r="P2032" s="48"/>
      <c r="Q2032" s="46"/>
      <c r="R2032" s="48"/>
      <c r="S2032" s="46"/>
      <c r="T2032" s="46"/>
      <c r="U2032" s="46"/>
      <c r="V2032" s="48"/>
      <c r="W2032" s="48"/>
    </row>
    <row r="2033" spans="1:23" s="27" customFormat="1" ht="24.75" hidden="1" customHeight="1">
      <c r="A2033" s="16">
        <v>779</v>
      </c>
      <c r="B2033" s="7" t="s">
        <v>982</v>
      </c>
      <c r="C2033" s="40">
        <f t="shared" ref="C2033:C2040" si="233">ROUND(SUM(D2033+E2033+F2033+G2033+H2033+I2033+J2033+K2033+M2033+O2033+Q2033+S2033+U2033+W2033),2)</f>
        <v>4532939.7300000004</v>
      </c>
      <c r="D2033" s="47">
        <f t="shared" ref="D2033:D2039" si="234">ROUND((F2033+G2033+H2033+I2033+J2033+K2033+M2033+O2033+Q2033+S2033+U2033+W2033)*0.0214,2)</f>
        <v>92991.33</v>
      </c>
      <c r="E2033" s="46">
        <v>94559.13</v>
      </c>
      <c r="F2033" s="46">
        <v>0</v>
      </c>
      <c r="G2033" s="46">
        <v>0</v>
      </c>
      <c r="H2033" s="46">
        <v>0</v>
      </c>
      <c r="I2033" s="46">
        <v>0</v>
      </c>
      <c r="J2033" s="46">
        <v>0</v>
      </c>
      <c r="K2033" s="46">
        <v>0</v>
      </c>
      <c r="L2033" s="8">
        <v>0</v>
      </c>
      <c r="M2033" s="46">
        <v>0</v>
      </c>
      <c r="N2033" s="46">
        <v>885</v>
      </c>
      <c r="O2033" s="46">
        <v>4345389.2699999996</v>
      </c>
      <c r="P2033" s="46">
        <v>0</v>
      </c>
      <c r="Q2033" s="46">
        <v>0</v>
      </c>
      <c r="R2033" s="46">
        <v>0</v>
      </c>
      <c r="S2033" s="46">
        <v>0</v>
      </c>
      <c r="T2033" s="46">
        <v>0</v>
      </c>
      <c r="U2033" s="46">
        <v>0</v>
      </c>
      <c r="V2033" s="46">
        <v>0</v>
      </c>
      <c r="W2033" s="48">
        <v>0</v>
      </c>
    </row>
    <row r="2034" spans="1:23" s="27" customFormat="1" ht="24.75" hidden="1" customHeight="1">
      <c r="A2034" s="16">
        <v>780</v>
      </c>
      <c r="B2034" s="7" t="s">
        <v>988</v>
      </c>
      <c r="C2034" s="40">
        <f t="shared" si="233"/>
        <v>2641538.15</v>
      </c>
      <c r="D2034" s="47">
        <f t="shared" si="234"/>
        <v>55344.54</v>
      </c>
      <c r="E2034" s="46">
        <v>0</v>
      </c>
      <c r="F2034" s="46">
        <v>334987.52000000002</v>
      </c>
      <c r="G2034" s="46">
        <v>1328342.24</v>
      </c>
      <c r="H2034" s="46">
        <v>238726.32</v>
      </c>
      <c r="I2034" s="46">
        <v>152484.4</v>
      </c>
      <c r="J2034" s="46">
        <v>531653.13</v>
      </c>
      <c r="K2034" s="46">
        <v>0</v>
      </c>
      <c r="L2034" s="8">
        <v>0</v>
      </c>
      <c r="M2034" s="46">
        <v>0</v>
      </c>
      <c r="N2034" s="46">
        <v>0</v>
      </c>
      <c r="O2034" s="46">
        <v>0</v>
      </c>
      <c r="P2034" s="46">
        <v>0</v>
      </c>
      <c r="Q2034" s="46">
        <v>0</v>
      </c>
      <c r="R2034" s="46">
        <v>0</v>
      </c>
      <c r="S2034" s="46">
        <v>0</v>
      </c>
      <c r="T2034" s="46">
        <v>0</v>
      </c>
      <c r="U2034" s="46">
        <v>0</v>
      </c>
      <c r="V2034" s="46">
        <v>0</v>
      </c>
      <c r="W2034" s="48">
        <v>0</v>
      </c>
    </row>
    <row r="2035" spans="1:23" s="27" customFormat="1" ht="24.75" hidden="1" customHeight="1">
      <c r="A2035" s="16">
        <v>781</v>
      </c>
      <c r="B2035" s="7" t="s">
        <v>989</v>
      </c>
      <c r="C2035" s="40">
        <f t="shared" si="233"/>
        <v>4725782.5599999996</v>
      </c>
      <c r="D2035" s="47">
        <f t="shared" si="234"/>
        <v>99012.87</v>
      </c>
      <c r="E2035" s="46">
        <v>0</v>
      </c>
      <c r="F2035" s="46">
        <v>0</v>
      </c>
      <c r="G2035" s="46">
        <v>0</v>
      </c>
      <c r="H2035" s="46">
        <v>0</v>
      </c>
      <c r="I2035" s="46">
        <v>0</v>
      </c>
      <c r="J2035" s="46">
        <v>542732.68000000005</v>
      </c>
      <c r="K2035" s="46">
        <v>0</v>
      </c>
      <c r="L2035" s="8">
        <v>0</v>
      </c>
      <c r="M2035" s="46">
        <v>0</v>
      </c>
      <c r="N2035" s="46">
        <v>0</v>
      </c>
      <c r="O2035" s="46">
        <v>0</v>
      </c>
      <c r="P2035" s="46">
        <v>0</v>
      </c>
      <c r="Q2035" s="46">
        <v>0</v>
      </c>
      <c r="R2035" s="46">
        <v>0</v>
      </c>
      <c r="S2035" s="46">
        <v>0</v>
      </c>
      <c r="T2035" s="46">
        <v>690.82</v>
      </c>
      <c r="U2035" s="46">
        <v>4084037.01</v>
      </c>
      <c r="V2035" s="46">
        <v>0</v>
      </c>
      <c r="W2035" s="48">
        <v>0</v>
      </c>
    </row>
    <row r="2036" spans="1:23" s="27" customFormat="1" ht="24.75" hidden="1" customHeight="1">
      <c r="A2036" s="16">
        <v>782</v>
      </c>
      <c r="B2036" s="7" t="s">
        <v>983</v>
      </c>
      <c r="C2036" s="40">
        <f t="shared" si="233"/>
        <v>3362944.58</v>
      </c>
      <c r="D2036" s="47">
        <f t="shared" si="234"/>
        <v>66663.16</v>
      </c>
      <c r="E2036" s="46">
        <v>181180.27</v>
      </c>
      <c r="F2036" s="46">
        <v>368547.12</v>
      </c>
      <c r="G2036" s="46">
        <v>0</v>
      </c>
      <c r="H2036" s="46">
        <v>0</v>
      </c>
      <c r="I2036" s="46">
        <v>0</v>
      </c>
      <c r="J2036" s="46">
        <v>0</v>
      </c>
      <c r="K2036" s="46">
        <v>0</v>
      </c>
      <c r="L2036" s="8">
        <v>0</v>
      </c>
      <c r="M2036" s="46">
        <v>0</v>
      </c>
      <c r="N2036" s="46">
        <v>500</v>
      </c>
      <c r="O2036" s="46">
        <v>1827755.94</v>
      </c>
      <c r="P2036" s="46">
        <v>0</v>
      </c>
      <c r="Q2036" s="46">
        <v>0</v>
      </c>
      <c r="R2036" s="46">
        <v>480</v>
      </c>
      <c r="S2036" s="46">
        <v>918798.09</v>
      </c>
      <c r="T2036" s="46">
        <v>0</v>
      </c>
      <c r="U2036" s="46">
        <v>0</v>
      </c>
      <c r="V2036" s="46">
        <v>0</v>
      </c>
      <c r="W2036" s="48">
        <v>0</v>
      </c>
    </row>
    <row r="2037" spans="1:23" s="27" customFormat="1" ht="24.75" hidden="1" customHeight="1">
      <c r="A2037" s="16">
        <v>783</v>
      </c>
      <c r="B2037" s="7" t="s">
        <v>984</v>
      </c>
      <c r="C2037" s="40">
        <f t="shared" si="233"/>
        <v>2281827.31</v>
      </c>
      <c r="D2037" s="47">
        <f t="shared" si="234"/>
        <v>46267.54</v>
      </c>
      <c r="E2037" s="46">
        <v>73525.02</v>
      </c>
      <c r="F2037" s="46">
        <v>0</v>
      </c>
      <c r="G2037" s="46">
        <v>0</v>
      </c>
      <c r="H2037" s="46">
        <v>0</v>
      </c>
      <c r="I2037" s="46">
        <v>0</v>
      </c>
      <c r="J2037" s="46">
        <v>0</v>
      </c>
      <c r="K2037" s="46">
        <v>0</v>
      </c>
      <c r="L2037" s="8">
        <v>0</v>
      </c>
      <c r="M2037" s="46">
        <v>0</v>
      </c>
      <c r="N2037" s="46">
        <v>0</v>
      </c>
      <c r="O2037" s="46">
        <v>0</v>
      </c>
      <c r="P2037" s="46">
        <v>0</v>
      </c>
      <c r="Q2037" s="46">
        <v>0</v>
      </c>
      <c r="R2037" s="46">
        <v>480</v>
      </c>
      <c r="S2037" s="46">
        <v>2162034.75</v>
      </c>
      <c r="T2037" s="46">
        <v>0</v>
      </c>
      <c r="U2037" s="46">
        <v>0</v>
      </c>
      <c r="V2037" s="46">
        <v>0</v>
      </c>
      <c r="W2037" s="48">
        <v>0</v>
      </c>
    </row>
    <row r="2038" spans="1:23" s="27" customFormat="1" ht="24.75" hidden="1" customHeight="1">
      <c r="A2038" s="16">
        <v>784</v>
      </c>
      <c r="B2038" s="7" t="s">
        <v>985</v>
      </c>
      <c r="C2038" s="40">
        <f t="shared" si="233"/>
        <v>4997155.91</v>
      </c>
      <c r="D2038" s="47">
        <f t="shared" si="234"/>
        <v>102758.03</v>
      </c>
      <c r="E2038" s="46">
        <v>92620.800000000003</v>
      </c>
      <c r="F2038" s="46">
        <v>0</v>
      </c>
      <c r="G2038" s="46">
        <v>0</v>
      </c>
      <c r="H2038" s="46">
        <v>0</v>
      </c>
      <c r="I2038" s="46">
        <v>0</v>
      </c>
      <c r="J2038" s="46">
        <v>0</v>
      </c>
      <c r="K2038" s="46">
        <v>0</v>
      </c>
      <c r="L2038" s="8">
        <v>0</v>
      </c>
      <c r="M2038" s="46">
        <v>0</v>
      </c>
      <c r="N2038" s="46">
        <v>885</v>
      </c>
      <c r="O2038" s="46">
        <v>4801777.08</v>
      </c>
      <c r="P2038" s="46">
        <v>0</v>
      </c>
      <c r="Q2038" s="46">
        <v>0</v>
      </c>
      <c r="R2038" s="46">
        <v>0</v>
      </c>
      <c r="S2038" s="46">
        <v>0</v>
      </c>
      <c r="T2038" s="46">
        <v>0</v>
      </c>
      <c r="U2038" s="46">
        <v>0</v>
      </c>
      <c r="V2038" s="46">
        <v>0</v>
      </c>
      <c r="W2038" s="48">
        <v>0</v>
      </c>
    </row>
    <row r="2039" spans="1:23" s="27" customFormat="1" ht="24.75" hidden="1" customHeight="1">
      <c r="A2039" s="16">
        <v>785</v>
      </c>
      <c r="B2039" s="7" t="s">
        <v>992</v>
      </c>
      <c r="C2039" s="40">
        <f t="shared" si="233"/>
        <v>1157801.78</v>
      </c>
      <c r="D2039" s="47">
        <f t="shared" si="234"/>
        <v>24257.84</v>
      </c>
      <c r="E2039" s="46">
        <v>0</v>
      </c>
      <c r="F2039" s="46">
        <v>0</v>
      </c>
      <c r="G2039" s="46">
        <v>898932.32</v>
      </c>
      <c r="H2039" s="46">
        <v>0</v>
      </c>
      <c r="I2039" s="46">
        <v>0</v>
      </c>
      <c r="J2039" s="46">
        <v>234611.62</v>
      </c>
      <c r="K2039" s="46">
        <v>0</v>
      </c>
      <c r="L2039" s="8">
        <v>0</v>
      </c>
      <c r="M2039" s="46">
        <v>0</v>
      </c>
      <c r="N2039" s="46">
        <v>0</v>
      </c>
      <c r="O2039" s="46">
        <v>0</v>
      </c>
      <c r="P2039" s="46">
        <v>0</v>
      </c>
      <c r="Q2039" s="46">
        <v>0</v>
      </c>
      <c r="R2039" s="46">
        <v>0</v>
      </c>
      <c r="S2039" s="46">
        <v>0</v>
      </c>
      <c r="T2039" s="46">
        <v>0</v>
      </c>
      <c r="U2039" s="46">
        <v>0</v>
      </c>
      <c r="V2039" s="46">
        <v>0</v>
      </c>
      <c r="W2039" s="48">
        <v>0</v>
      </c>
    </row>
    <row r="2040" spans="1:23" s="17" customFormat="1" ht="24.75" hidden="1" customHeight="1">
      <c r="A2040" s="141" t="s">
        <v>75</v>
      </c>
      <c r="B2040" s="142"/>
      <c r="C2040" s="44">
        <f t="shared" si="233"/>
        <v>23699990.02</v>
      </c>
      <c r="D2040" s="77">
        <f t="shared" ref="D2040:W2040" si="235">ROUND(SUM(D2033:D2039),2)</f>
        <v>487295.31</v>
      </c>
      <c r="E2040" s="77">
        <f t="shared" si="235"/>
        <v>441885.22</v>
      </c>
      <c r="F2040" s="77">
        <f t="shared" si="235"/>
        <v>703534.64</v>
      </c>
      <c r="G2040" s="77">
        <f t="shared" si="235"/>
        <v>2227274.56</v>
      </c>
      <c r="H2040" s="77">
        <f t="shared" si="235"/>
        <v>238726.32</v>
      </c>
      <c r="I2040" s="77">
        <f t="shared" si="235"/>
        <v>152484.4</v>
      </c>
      <c r="J2040" s="77">
        <f t="shared" si="235"/>
        <v>1308997.43</v>
      </c>
      <c r="K2040" s="77">
        <f t="shared" si="235"/>
        <v>0</v>
      </c>
      <c r="L2040" s="77">
        <f t="shared" si="235"/>
        <v>0</v>
      </c>
      <c r="M2040" s="77">
        <f t="shared" si="235"/>
        <v>0</v>
      </c>
      <c r="N2040" s="77">
        <f t="shared" si="235"/>
        <v>2270</v>
      </c>
      <c r="O2040" s="77">
        <f t="shared" si="235"/>
        <v>10974922.289999999</v>
      </c>
      <c r="P2040" s="77">
        <f t="shared" si="235"/>
        <v>0</v>
      </c>
      <c r="Q2040" s="77">
        <f t="shared" si="235"/>
        <v>0</v>
      </c>
      <c r="R2040" s="77">
        <f t="shared" si="235"/>
        <v>960</v>
      </c>
      <c r="S2040" s="77">
        <f t="shared" si="235"/>
        <v>3080832.84</v>
      </c>
      <c r="T2040" s="77">
        <f t="shared" si="235"/>
        <v>690.82</v>
      </c>
      <c r="U2040" s="77">
        <f t="shared" si="235"/>
        <v>4084037.01</v>
      </c>
      <c r="V2040" s="77">
        <f t="shared" si="235"/>
        <v>0</v>
      </c>
      <c r="W2040" s="77">
        <f t="shared" si="235"/>
        <v>0</v>
      </c>
    </row>
    <row r="2041" spans="1:23" s="22" customFormat="1" ht="24.75" hidden="1" customHeight="1">
      <c r="A2041" s="138" t="s">
        <v>76</v>
      </c>
      <c r="B2041" s="139"/>
      <c r="C2041" s="140"/>
      <c r="D2041" s="75"/>
      <c r="E2041" s="46"/>
      <c r="F2041" s="46"/>
      <c r="G2041" s="46"/>
      <c r="H2041" s="46"/>
      <c r="I2041" s="46"/>
      <c r="J2041" s="46"/>
      <c r="K2041" s="46"/>
      <c r="L2041" s="45"/>
      <c r="M2041" s="46"/>
      <c r="N2041" s="48"/>
      <c r="O2041" s="46"/>
      <c r="P2041" s="48"/>
      <c r="Q2041" s="46"/>
      <c r="R2041" s="48"/>
      <c r="S2041" s="46"/>
      <c r="T2041" s="46"/>
      <c r="U2041" s="46"/>
      <c r="V2041" s="48"/>
      <c r="W2041" s="48"/>
    </row>
    <row r="2042" spans="1:23" s="32" customFormat="1" ht="24.75" hidden="1" customHeight="1">
      <c r="A2042" s="16">
        <v>786</v>
      </c>
      <c r="B2042" s="97" t="s">
        <v>815</v>
      </c>
      <c r="C2042" s="40">
        <f t="shared" ref="C2042:C2052" si="236">ROUND(SUM(D2042+E2042+F2042+G2042+H2042+I2042+J2042+K2042+M2042+O2042+Q2042+S2042+U2042+W2042),2)</f>
        <v>7102106.21</v>
      </c>
      <c r="D2042" s="47">
        <f t="shared" ref="D2042:D2051" si="237">ROUND((F2042+G2042+H2042+I2042+J2042+K2042+M2042+O2042+Q2042+S2042+U2042+W2042)*0.0214,2)</f>
        <v>148800.74</v>
      </c>
      <c r="E2042" s="46">
        <v>0</v>
      </c>
      <c r="F2042" s="46">
        <v>0</v>
      </c>
      <c r="G2042" s="46">
        <v>5061648.41</v>
      </c>
      <c r="H2042" s="46">
        <v>943262.48</v>
      </c>
      <c r="I2042" s="46">
        <v>355029.43</v>
      </c>
      <c r="J2042" s="46">
        <v>593365.15</v>
      </c>
      <c r="K2042" s="46">
        <v>0</v>
      </c>
      <c r="L2042" s="8">
        <v>0</v>
      </c>
      <c r="M2042" s="46">
        <v>0</v>
      </c>
      <c r="N2042" s="46">
        <v>0</v>
      </c>
      <c r="O2042" s="46">
        <v>0</v>
      </c>
      <c r="P2042" s="46">
        <v>0</v>
      </c>
      <c r="Q2042" s="46">
        <v>0</v>
      </c>
      <c r="R2042" s="46">
        <v>0</v>
      </c>
      <c r="S2042" s="46">
        <v>0</v>
      </c>
      <c r="T2042" s="46">
        <v>0</v>
      </c>
      <c r="U2042" s="46">
        <v>0</v>
      </c>
      <c r="V2042" s="46">
        <v>0</v>
      </c>
      <c r="W2042" s="48">
        <v>0</v>
      </c>
    </row>
    <row r="2043" spans="1:23" s="25" customFormat="1" ht="24.75" hidden="1" customHeight="1">
      <c r="A2043" s="16">
        <v>787</v>
      </c>
      <c r="B2043" s="97" t="s">
        <v>816</v>
      </c>
      <c r="C2043" s="40">
        <f t="shared" si="236"/>
        <v>8912327.0999999996</v>
      </c>
      <c r="D2043" s="47">
        <f t="shared" si="237"/>
        <v>181308.29</v>
      </c>
      <c r="E2043" s="46">
        <v>258668.77</v>
      </c>
      <c r="F2043" s="46">
        <v>1298707.6000000001</v>
      </c>
      <c r="G2043" s="46">
        <v>4324847.07</v>
      </c>
      <c r="H2043" s="46">
        <v>1518443.64</v>
      </c>
      <c r="I2043" s="46">
        <v>569007.01</v>
      </c>
      <c r="J2043" s="46">
        <v>761344.72</v>
      </c>
      <c r="K2043" s="46">
        <v>0</v>
      </c>
      <c r="L2043" s="8">
        <v>0</v>
      </c>
      <c r="M2043" s="46">
        <v>0</v>
      </c>
      <c r="N2043" s="46">
        <v>0</v>
      </c>
      <c r="O2043" s="46">
        <v>0</v>
      </c>
      <c r="P2043" s="46">
        <v>0</v>
      </c>
      <c r="Q2043" s="46">
        <v>0</v>
      </c>
      <c r="R2043" s="46">
        <v>0</v>
      </c>
      <c r="S2043" s="46">
        <v>0</v>
      </c>
      <c r="T2043" s="46">
        <v>0</v>
      </c>
      <c r="U2043" s="46">
        <v>0</v>
      </c>
      <c r="V2043" s="46">
        <v>0</v>
      </c>
      <c r="W2043" s="48">
        <v>0</v>
      </c>
    </row>
    <row r="2044" spans="1:23" s="25" customFormat="1" ht="24.75" hidden="1" customHeight="1">
      <c r="A2044" s="16">
        <v>788</v>
      </c>
      <c r="B2044" s="97" t="s">
        <v>821</v>
      </c>
      <c r="C2044" s="40">
        <f t="shared" si="236"/>
        <v>7534026.9699999997</v>
      </c>
      <c r="D2044" s="47">
        <f t="shared" si="237"/>
        <v>152608.97</v>
      </c>
      <c r="E2044" s="46">
        <v>250157.92</v>
      </c>
      <c r="F2044" s="46">
        <v>0</v>
      </c>
      <c r="G2044" s="46">
        <v>0</v>
      </c>
      <c r="H2044" s="46">
        <v>0</v>
      </c>
      <c r="I2044" s="46">
        <v>0</v>
      </c>
      <c r="J2044" s="46">
        <v>0</v>
      </c>
      <c r="K2044" s="46">
        <v>0</v>
      </c>
      <c r="L2044" s="8">
        <v>0</v>
      </c>
      <c r="M2044" s="46">
        <v>0</v>
      </c>
      <c r="N2044" s="46">
        <v>1294</v>
      </c>
      <c r="O2044" s="46">
        <v>7131260.0800000001</v>
      </c>
      <c r="P2044" s="46">
        <v>0</v>
      </c>
      <c r="Q2044" s="46">
        <v>0</v>
      </c>
      <c r="R2044" s="46">
        <v>0</v>
      </c>
      <c r="S2044" s="46">
        <v>0</v>
      </c>
      <c r="T2044" s="46">
        <v>0</v>
      </c>
      <c r="U2044" s="46">
        <v>0</v>
      </c>
      <c r="V2044" s="46">
        <v>0</v>
      </c>
      <c r="W2044" s="48">
        <v>0</v>
      </c>
    </row>
    <row r="2045" spans="1:23" s="25" customFormat="1" ht="24.75" hidden="1" customHeight="1">
      <c r="A2045" s="16">
        <v>789</v>
      </c>
      <c r="B2045" s="97" t="s">
        <v>178</v>
      </c>
      <c r="C2045" s="40">
        <f t="shared" si="236"/>
        <v>7499997.4000000004</v>
      </c>
      <c r="D2045" s="47">
        <f t="shared" si="237"/>
        <v>151848.04</v>
      </c>
      <c r="E2045" s="46">
        <v>252446.48</v>
      </c>
      <c r="F2045" s="46">
        <v>0</v>
      </c>
      <c r="G2045" s="46">
        <v>0</v>
      </c>
      <c r="H2045" s="46">
        <v>0</v>
      </c>
      <c r="I2045" s="46">
        <v>0</v>
      </c>
      <c r="J2045" s="46">
        <v>0</v>
      </c>
      <c r="K2045" s="46">
        <v>0</v>
      </c>
      <c r="L2045" s="8">
        <v>0</v>
      </c>
      <c r="M2045" s="46">
        <v>0</v>
      </c>
      <c r="N2045" s="46">
        <v>1273</v>
      </c>
      <c r="O2045" s="46">
        <v>7095702.8799999999</v>
      </c>
      <c r="P2045" s="46">
        <v>0</v>
      </c>
      <c r="Q2045" s="46">
        <v>0</v>
      </c>
      <c r="R2045" s="46">
        <v>0</v>
      </c>
      <c r="S2045" s="46">
        <v>0</v>
      </c>
      <c r="T2045" s="46">
        <v>0</v>
      </c>
      <c r="U2045" s="46">
        <v>0</v>
      </c>
      <c r="V2045" s="46">
        <v>0</v>
      </c>
      <c r="W2045" s="48">
        <v>0</v>
      </c>
    </row>
    <row r="2046" spans="1:23" s="25" customFormat="1" ht="24.75" hidden="1" customHeight="1">
      <c r="A2046" s="16">
        <v>790</v>
      </c>
      <c r="B2046" s="97" t="s">
        <v>684</v>
      </c>
      <c r="C2046" s="40">
        <f t="shared" si="236"/>
        <v>4349197.54</v>
      </c>
      <c r="D2046" s="47">
        <f t="shared" si="237"/>
        <v>85471</v>
      </c>
      <c r="E2046" s="46">
        <v>269754.43</v>
      </c>
      <c r="F2046" s="46">
        <v>1820249.17</v>
      </c>
      <c r="G2046" s="46">
        <v>1157217.29</v>
      </c>
      <c r="H2046" s="46">
        <v>369257.82</v>
      </c>
      <c r="I2046" s="46">
        <v>352832.98</v>
      </c>
      <c r="J2046" s="46">
        <v>294414.84999999998</v>
      </c>
      <c r="K2046" s="46">
        <v>0</v>
      </c>
      <c r="L2046" s="8">
        <v>0</v>
      </c>
      <c r="M2046" s="46">
        <v>0</v>
      </c>
      <c r="N2046" s="46">
        <v>0</v>
      </c>
      <c r="O2046" s="46">
        <v>0</v>
      </c>
      <c r="P2046" s="46">
        <v>0</v>
      </c>
      <c r="Q2046" s="46">
        <v>0</v>
      </c>
      <c r="R2046" s="46">
        <v>0</v>
      </c>
      <c r="S2046" s="46">
        <v>0</v>
      </c>
      <c r="T2046" s="46">
        <v>0</v>
      </c>
      <c r="U2046" s="46">
        <v>0</v>
      </c>
      <c r="V2046" s="46">
        <v>0</v>
      </c>
      <c r="W2046" s="48">
        <v>0</v>
      </c>
    </row>
    <row r="2047" spans="1:23" s="25" customFormat="1" ht="24.75" hidden="1" customHeight="1">
      <c r="A2047" s="16">
        <v>791</v>
      </c>
      <c r="B2047" s="97" t="s">
        <v>824</v>
      </c>
      <c r="C2047" s="40">
        <f t="shared" si="236"/>
        <v>2297241.86</v>
      </c>
      <c r="D2047" s="47">
        <f t="shared" si="237"/>
        <v>46574.91</v>
      </c>
      <c r="E2047" s="46">
        <v>74269.2</v>
      </c>
      <c r="F2047" s="46">
        <v>358132.44</v>
      </c>
      <c r="G2047" s="46">
        <v>1512163.45</v>
      </c>
      <c r="H2047" s="46">
        <v>0</v>
      </c>
      <c r="I2047" s="46">
        <v>0</v>
      </c>
      <c r="J2047" s="46">
        <v>306101.86</v>
      </c>
      <c r="K2047" s="46">
        <v>0</v>
      </c>
      <c r="L2047" s="8">
        <v>0</v>
      </c>
      <c r="M2047" s="46">
        <v>0</v>
      </c>
      <c r="N2047" s="46">
        <v>0</v>
      </c>
      <c r="O2047" s="46">
        <v>0</v>
      </c>
      <c r="P2047" s="46">
        <v>0</v>
      </c>
      <c r="Q2047" s="46">
        <v>0</v>
      </c>
      <c r="R2047" s="46">
        <v>0</v>
      </c>
      <c r="S2047" s="46">
        <v>0</v>
      </c>
      <c r="T2047" s="46">
        <v>0</v>
      </c>
      <c r="U2047" s="46">
        <v>0</v>
      </c>
      <c r="V2047" s="46">
        <v>0</v>
      </c>
      <c r="W2047" s="48">
        <v>0</v>
      </c>
    </row>
    <row r="2048" spans="1:23" s="25" customFormat="1" ht="24.75" hidden="1" customHeight="1">
      <c r="A2048" s="16">
        <v>792</v>
      </c>
      <c r="B2048" s="97" t="s">
        <v>825</v>
      </c>
      <c r="C2048" s="40">
        <f t="shared" si="236"/>
        <v>6868561.3300000001</v>
      </c>
      <c r="D2048" s="47">
        <f t="shared" si="237"/>
        <v>139925.65</v>
      </c>
      <c r="E2048" s="46">
        <v>190054.03</v>
      </c>
      <c r="F2048" s="46">
        <v>0</v>
      </c>
      <c r="G2048" s="46">
        <v>4475361.78</v>
      </c>
      <c r="H2048" s="46">
        <v>1046475.66</v>
      </c>
      <c r="I2048" s="46">
        <v>546286.87</v>
      </c>
      <c r="J2048" s="46">
        <v>0</v>
      </c>
      <c r="K2048" s="46">
        <v>0</v>
      </c>
      <c r="L2048" s="8">
        <v>0</v>
      </c>
      <c r="M2048" s="46">
        <v>0</v>
      </c>
      <c r="N2048" s="46">
        <v>0</v>
      </c>
      <c r="O2048" s="46">
        <v>0</v>
      </c>
      <c r="P2048" s="46">
        <v>992.19</v>
      </c>
      <c r="Q2048" s="46">
        <v>470457.34</v>
      </c>
      <c r="R2048" s="46">
        <v>0</v>
      </c>
      <c r="S2048" s="46">
        <v>0</v>
      </c>
      <c r="T2048" s="46">
        <v>0</v>
      </c>
      <c r="U2048" s="46">
        <v>0</v>
      </c>
      <c r="V2048" s="46">
        <v>0</v>
      </c>
      <c r="W2048" s="48">
        <v>0</v>
      </c>
    </row>
    <row r="2049" spans="1:23" s="25" customFormat="1" ht="24.75" hidden="1" customHeight="1">
      <c r="A2049" s="16">
        <v>793</v>
      </c>
      <c r="B2049" s="97" t="s">
        <v>826</v>
      </c>
      <c r="C2049" s="40">
        <f t="shared" si="236"/>
        <v>9317855.6400000006</v>
      </c>
      <c r="D2049" s="47">
        <f t="shared" si="237"/>
        <v>190974.03</v>
      </c>
      <c r="E2049" s="46">
        <v>202861.75</v>
      </c>
      <c r="F2049" s="46">
        <v>0</v>
      </c>
      <c r="G2049" s="46">
        <v>6124734.7000000002</v>
      </c>
      <c r="H2049" s="46">
        <v>1374295.93</v>
      </c>
      <c r="I2049" s="46">
        <v>679228.56</v>
      </c>
      <c r="J2049" s="46">
        <v>0</v>
      </c>
      <c r="K2049" s="46">
        <v>0</v>
      </c>
      <c r="L2049" s="8">
        <v>0</v>
      </c>
      <c r="M2049" s="46">
        <v>0</v>
      </c>
      <c r="N2049" s="46">
        <v>0</v>
      </c>
      <c r="O2049" s="46">
        <v>0</v>
      </c>
      <c r="P2049" s="46">
        <v>1397</v>
      </c>
      <c r="Q2049" s="46">
        <v>745760.67</v>
      </c>
      <c r="R2049" s="46">
        <v>0</v>
      </c>
      <c r="S2049" s="46">
        <v>0</v>
      </c>
      <c r="T2049" s="46">
        <v>0</v>
      </c>
      <c r="U2049" s="46">
        <v>0</v>
      </c>
      <c r="V2049" s="46">
        <v>0</v>
      </c>
      <c r="W2049" s="48">
        <v>0</v>
      </c>
    </row>
    <row r="2050" spans="1:23" s="25" customFormat="1" ht="24.75" hidden="1" customHeight="1">
      <c r="A2050" s="16">
        <v>794</v>
      </c>
      <c r="B2050" s="136" t="s">
        <v>823</v>
      </c>
      <c r="C2050" s="40">
        <f t="shared" si="236"/>
        <v>5378436.2400000002</v>
      </c>
      <c r="D2050" s="47">
        <f t="shared" si="237"/>
        <v>107945.64</v>
      </c>
      <c r="E2050" s="46">
        <v>226301.72</v>
      </c>
      <c r="F2050" s="46">
        <v>394615.89</v>
      </c>
      <c r="G2050" s="46">
        <v>2056629.02</v>
      </c>
      <c r="H2050" s="46">
        <v>665858.56999999995</v>
      </c>
      <c r="I2050" s="46">
        <v>388624.3</v>
      </c>
      <c r="J2050" s="46">
        <v>628475.34</v>
      </c>
      <c r="K2050" s="46">
        <v>0</v>
      </c>
      <c r="L2050" s="103">
        <v>0</v>
      </c>
      <c r="M2050" s="46">
        <v>0</v>
      </c>
      <c r="N2050" s="46">
        <v>0</v>
      </c>
      <c r="O2050" s="46">
        <v>0</v>
      </c>
      <c r="P2050" s="104">
        <v>0</v>
      </c>
      <c r="Q2050" s="46">
        <v>0</v>
      </c>
      <c r="R2050" s="104">
        <v>1018</v>
      </c>
      <c r="S2050" s="46">
        <v>909985.76</v>
      </c>
      <c r="T2050" s="46">
        <v>0</v>
      </c>
      <c r="U2050" s="46">
        <v>0</v>
      </c>
      <c r="V2050" s="104">
        <v>0</v>
      </c>
      <c r="W2050" s="46">
        <v>0</v>
      </c>
    </row>
    <row r="2051" spans="1:23" s="25" customFormat="1" ht="24.75" hidden="1" customHeight="1">
      <c r="A2051" s="16">
        <v>795</v>
      </c>
      <c r="B2051" s="97" t="s">
        <v>827</v>
      </c>
      <c r="C2051" s="40">
        <f t="shared" si="236"/>
        <v>8016446.6299999999</v>
      </c>
      <c r="D2051" s="47">
        <f t="shared" si="237"/>
        <v>164887.47</v>
      </c>
      <c r="E2051" s="46">
        <v>146537.32999999999</v>
      </c>
      <c r="F2051" s="46">
        <v>0</v>
      </c>
      <c r="G2051" s="46">
        <v>5864497.8099999996</v>
      </c>
      <c r="H2051" s="46">
        <v>1155990.05</v>
      </c>
      <c r="I2051" s="46">
        <v>684533.97</v>
      </c>
      <c r="J2051" s="46">
        <v>0</v>
      </c>
      <c r="K2051" s="46">
        <v>0</v>
      </c>
      <c r="L2051" s="8">
        <v>0</v>
      </c>
      <c r="M2051" s="46">
        <v>0</v>
      </c>
      <c r="N2051" s="46">
        <v>0</v>
      </c>
      <c r="O2051" s="46">
        <v>0</v>
      </c>
      <c r="P2051" s="46">
        <v>0</v>
      </c>
      <c r="Q2051" s="46">
        <v>0</v>
      </c>
      <c r="R2051" s="46">
        <v>0</v>
      </c>
      <c r="S2051" s="46">
        <v>0</v>
      </c>
      <c r="T2051" s="46">
        <v>0</v>
      </c>
      <c r="U2051" s="46">
        <v>0</v>
      </c>
      <c r="V2051" s="46">
        <v>0</v>
      </c>
      <c r="W2051" s="46">
        <v>0</v>
      </c>
    </row>
    <row r="2052" spans="1:23" s="26" customFormat="1" ht="24.75" hidden="1" customHeight="1">
      <c r="A2052" s="143" t="s">
        <v>163</v>
      </c>
      <c r="B2052" s="144"/>
      <c r="C2052" s="44">
        <f t="shared" si="236"/>
        <v>67276196.920000002</v>
      </c>
      <c r="D2052" s="77">
        <f t="shared" ref="D2052:W2052" si="238">ROUND(SUM(D2042:D2051),2)</f>
        <v>1370344.74</v>
      </c>
      <c r="E2052" s="77">
        <f t="shared" si="238"/>
        <v>1871051.63</v>
      </c>
      <c r="F2052" s="77">
        <f t="shared" si="238"/>
        <v>3871705.1</v>
      </c>
      <c r="G2052" s="77">
        <f t="shared" si="238"/>
        <v>30577099.530000001</v>
      </c>
      <c r="H2052" s="77">
        <f t="shared" si="238"/>
        <v>7073584.1500000004</v>
      </c>
      <c r="I2052" s="77">
        <f t="shared" si="238"/>
        <v>3575543.12</v>
      </c>
      <c r="J2052" s="77">
        <f t="shared" si="238"/>
        <v>2583701.92</v>
      </c>
      <c r="K2052" s="77">
        <f t="shared" si="238"/>
        <v>0</v>
      </c>
      <c r="L2052" s="77">
        <f t="shared" si="238"/>
        <v>0</v>
      </c>
      <c r="M2052" s="77">
        <f t="shared" si="238"/>
        <v>0</v>
      </c>
      <c r="N2052" s="77">
        <f t="shared" si="238"/>
        <v>2567</v>
      </c>
      <c r="O2052" s="77">
        <f t="shared" si="238"/>
        <v>14226962.960000001</v>
      </c>
      <c r="P2052" s="77">
        <f t="shared" si="238"/>
        <v>2389.19</v>
      </c>
      <c r="Q2052" s="77">
        <f t="shared" si="238"/>
        <v>1216218.01</v>
      </c>
      <c r="R2052" s="77">
        <f t="shared" si="238"/>
        <v>1018</v>
      </c>
      <c r="S2052" s="77">
        <f t="shared" si="238"/>
        <v>909985.76</v>
      </c>
      <c r="T2052" s="77">
        <f t="shared" si="238"/>
        <v>0</v>
      </c>
      <c r="U2052" s="77">
        <f t="shared" si="238"/>
        <v>0</v>
      </c>
      <c r="V2052" s="77">
        <f t="shared" si="238"/>
        <v>0</v>
      </c>
      <c r="W2052" s="77">
        <f t="shared" si="238"/>
        <v>0</v>
      </c>
    </row>
    <row r="2059" spans="1:23">
      <c r="E2059" s="40"/>
    </row>
    <row r="2075" spans="2:2">
      <c r="B2075" s="52">
        <v>20</v>
      </c>
    </row>
  </sheetData>
  <autoFilter ref="A7:W2052"/>
  <sortState ref="B1374:X1408">
    <sortCondition ref="B1373"/>
  </sortState>
  <mergeCells count="149">
    <mergeCell ref="A472:B472"/>
    <mergeCell ref="A451:C451"/>
    <mergeCell ref="A450:B450"/>
    <mergeCell ref="A295:C295"/>
    <mergeCell ref="A163:C163"/>
    <mergeCell ref="A336:C336"/>
    <mergeCell ref="A362:B362"/>
    <mergeCell ref="F4:J4"/>
    <mergeCell ref="A310:C310"/>
    <mergeCell ref="C3:C5"/>
    <mergeCell ref="A36:B36"/>
    <mergeCell ref="A345:C345"/>
    <mergeCell ref="A335:B335"/>
    <mergeCell ref="A344:B344"/>
    <mergeCell ref="A309:B309"/>
    <mergeCell ref="A273:B273"/>
    <mergeCell ref="A65:C65"/>
    <mergeCell ref="A17:B17"/>
    <mergeCell ref="A2:W2"/>
    <mergeCell ref="L4:M5"/>
    <mergeCell ref="N4:O5"/>
    <mergeCell ref="P4:Q5"/>
    <mergeCell ref="R4:S5"/>
    <mergeCell ref="V4:W5"/>
    <mergeCell ref="E3:E5"/>
    <mergeCell ref="F3:W3"/>
    <mergeCell ref="A9:W9"/>
    <mergeCell ref="A3:A6"/>
    <mergeCell ref="D3:D5"/>
    <mergeCell ref="T4:U5"/>
    <mergeCell ref="B3:B6"/>
    <mergeCell ref="A162:B162"/>
    <mergeCell ref="A18:C18"/>
    <mergeCell ref="A64:B64"/>
    <mergeCell ref="A86:C86"/>
    <mergeCell ref="A85:B85"/>
    <mergeCell ref="A562:W562"/>
    <mergeCell ref="A322:B322"/>
    <mergeCell ref="A514:B514"/>
    <mergeCell ref="A142:C142"/>
    <mergeCell ref="A11:C11"/>
    <mergeCell ref="A42:B42"/>
    <mergeCell ref="A561:B561"/>
    <mergeCell ref="A43:C43"/>
    <mergeCell ref="A37:C37"/>
    <mergeCell ref="A94:B94"/>
    <mergeCell ref="A507:C507"/>
    <mergeCell ref="A363:C363"/>
    <mergeCell ref="A323:C323"/>
    <mergeCell ref="A141:B141"/>
    <mergeCell ref="A95:C95"/>
    <mergeCell ref="A294:B294"/>
    <mergeCell ref="A506:B506"/>
    <mergeCell ref="A274:C274"/>
    <mergeCell ref="A554:C554"/>
    <mergeCell ref="A547:C547"/>
    <mergeCell ref="A1045:C1045"/>
    <mergeCell ref="A1290:B1290"/>
    <mergeCell ref="A1211:B1211"/>
    <mergeCell ref="A1212:W1212"/>
    <mergeCell ref="A1214:C1214"/>
    <mergeCell ref="A1219:B1219"/>
    <mergeCell ref="A1220:C1220"/>
    <mergeCell ref="A1237:B1237"/>
    <mergeCell ref="A1238:C1238"/>
    <mergeCell ref="A1247:B1247"/>
    <mergeCell ref="A1248:C1248"/>
    <mergeCell ref="A750:B750"/>
    <mergeCell ref="A751:C751"/>
    <mergeCell ref="A818:B818"/>
    <mergeCell ref="A819:C819"/>
    <mergeCell ref="A1069:B1069"/>
    <mergeCell ref="A1070:C1070"/>
    <mergeCell ref="A1088:B1088"/>
    <mergeCell ref="A1089:C1089"/>
    <mergeCell ref="A1099:B1099"/>
    <mergeCell ref="A1100:C1100"/>
    <mergeCell ref="A733:B733"/>
    <mergeCell ref="A734:C734"/>
    <mergeCell ref="A1190:B1190"/>
    <mergeCell ref="A1191:C1191"/>
    <mergeCell ref="A1199:B1199"/>
    <mergeCell ref="A1200:C1200"/>
    <mergeCell ref="A1291:C1291"/>
    <mergeCell ref="A1323:B1323"/>
    <mergeCell ref="A1324:C1324"/>
    <mergeCell ref="A1522:C1522"/>
    <mergeCell ref="A1526:B1526"/>
    <mergeCell ref="A546:B546"/>
    <mergeCell ref="A473:C473"/>
    <mergeCell ref="A553:B553"/>
    <mergeCell ref="A515:C515"/>
    <mergeCell ref="A858:B858"/>
    <mergeCell ref="A859:C859"/>
    <mergeCell ref="A897:B897"/>
    <mergeCell ref="A898:C898"/>
    <mergeCell ref="A1044:B1044"/>
    <mergeCell ref="A564:C564"/>
    <mergeCell ref="A569:B569"/>
    <mergeCell ref="A570:C570"/>
    <mergeCell ref="A589:B589"/>
    <mergeCell ref="A590:C590"/>
    <mergeCell ref="A595:B595"/>
    <mergeCell ref="A596:C596"/>
    <mergeCell ref="A626:B626"/>
    <mergeCell ref="A627:C627"/>
    <mergeCell ref="A651:B651"/>
    <mergeCell ref="A652:C652"/>
    <mergeCell ref="A675:B675"/>
    <mergeCell ref="A676:C676"/>
    <mergeCell ref="A824:B824"/>
    <mergeCell ref="A825:C825"/>
    <mergeCell ref="A846:B846"/>
    <mergeCell ref="A847:C847"/>
    <mergeCell ref="A850:B850"/>
    <mergeCell ref="A851:C851"/>
    <mergeCell ref="A870:B870"/>
    <mergeCell ref="A871:C871"/>
    <mergeCell ref="A1925:C1925"/>
    <mergeCell ref="A1840:C1840"/>
    <mergeCell ref="A1839:B1839"/>
    <mergeCell ref="A1607:B1607"/>
    <mergeCell ref="A1608:C1608"/>
    <mergeCell ref="A1859:B1859"/>
    <mergeCell ref="A1860:C1860"/>
    <mergeCell ref="A1910:B1910"/>
    <mergeCell ref="A1911:C1911"/>
    <mergeCell ref="A1351:B1351"/>
    <mergeCell ref="A1352:C1352"/>
    <mergeCell ref="A1391:B1391"/>
    <mergeCell ref="A1392:C1392"/>
    <mergeCell ref="A1404:B1404"/>
    <mergeCell ref="A1405:C1405"/>
    <mergeCell ref="A1521:B1521"/>
    <mergeCell ref="A2031:B2031"/>
    <mergeCell ref="A2032:C2032"/>
    <mergeCell ref="A2040:B2040"/>
    <mergeCell ref="A2041:C2041"/>
    <mergeCell ref="A2052:B2052"/>
    <mergeCell ref="A1527:C1527"/>
    <mergeCell ref="A1549:B1549"/>
    <mergeCell ref="A1550:C1550"/>
    <mergeCell ref="A1556:B1556"/>
    <mergeCell ref="A1557:C1557"/>
    <mergeCell ref="A1563:B1563"/>
    <mergeCell ref="A1564:C1564"/>
    <mergeCell ref="A1570:B1570"/>
    <mergeCell ref="A1571:C1571"/>
    <mergeCell ref="A1924:B1924"/>
  </mergeCells>
  <phoneticPr fontId="11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3:AM9"/>
  <sheetViews>
    <sheetView zoomScale="70" zoomScaleNormal="70" workbookViewId="0">
      <selection activeCell="B12" sqref="B12"/>
    </sheetView>
  </sheetViews>
  <sheetFormatPr defaultRowHeight="15"/>
  <cols>
    <col min="1" max="1" width="11.28515625" customWidth="1"/>
    <col min="2" max="2" width="25.5703125" customWidth="1"/>
    <col min="3" max="3" width="20.140625" customWidth="1"/>
    <col min="4" max="5" width="17.42578125" customWidth="1"/>
    <col min="6" max="6" width="14.7109375" customWidth="1"/>
    <col min="7" max="7" width="16" customWidth="1"/>
    <col min="8" max="8" width="17" customWidth="1"/>
    <col min="9" max="9" width="16" customWidth="1"/>
    <col min="10" max="10" width="15.140625" customWidth="1"/>
    <col min="11" max="11" width="7.7109375" customWidth="1"/>
    <col min="12" max="12" width="16.7109375" customWidth="1"/>
    <col min="13" max="13" width="8.42578125" customWidth="1"/>
    <col min="14" max="14" width="17.28515625" customWidth="1"/>
    <col min="15" max="15" width="11.42578125" customWidth="1"/>
    <col min="16" max="16" width="16.42578125" customWidth="1"/>
    <col min="17" max="17" width="12.85546875" customWidth="1"/>
    <col min="18" max="18" width="16.42578125" customWidth="1"/>
    <col min="19" max="19" width="11.140625" customWidth="1"/>
    <col min="20" max="20" width="13.7109375" customWidth="1"/>
    <col min="21" max="21" width="56.28515625" customWidth="1"/>
    <col min="22" max="22" width="36" customWidth="1"/>
  </cols>
  <sheetData>
    <row r="3" spans="1:39" s="10" customFormat="1" ht="35.25" customHeight="1">
      <c r="A3" s="179" t="s">
        <v>1083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5"/>
      <c r="V3" s="1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9" s="10" customFormat="1" ht="19.5" customHeight="1">
      <c r="A4" s="209" t="s">
        <v>0</v>
      </c>
      <c r="B4" s="185" t="s">
        <v>1</v>
      </c>
      <c r="C4" s="202" t="s">
        <v>2</v>
      </c>
      <c r="D4" s="202" t="s">
        <v>1066</v>
      </c>
      <c r="E4" s="204" t="s">
        <v>3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5"/>
      <c r="V4" s="12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s="10" customFormat="1" ht="19.5" customHeight="1">
      <c r="A5" s="209"/>
      <c r="B5" s="185"/>
      <c r="C5" s="202"/>
      <c r="D5" s="202"/>
      <c r="E5" s="212"/>
      <c r="F5" s="212"/>
      <c r="G5" s="212"/>
      <c r="H5" s="212"/>
      <c r="I5" s="212"/>
      <c r="J5" s="37"/>
      <c r="K5" s="198" t="s">
        <v>4</v>
      </c>
      <c r="L5" s="193"/>
      <c r="M5" s="198" t="s">
        <v>5</v>
      </c>
      <c r="N5" s="193"/>
      <c r="O5" s="198" t="s">
        <v>6</v>
      </c>
      <c r="P5" s="193"/>
      <c r="Q5" s="198" t="s">
        <v>7</v>
      </c>
      <c r="R5" s="193"/>
      <c r="S5" s="198" t="s">
        <v>8</v>
      </c>
      <c r="T5" s="218"/>
      <c r="U5" s="5"/>
      <c r="V5" s="12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9" s="10" customFormat="1" ht="31.5" customHeight="1">
      <c r="A6" s="209"/>
      <c r="B6" s="185"/>
      <c r="C6" s="203"/>
      <c r="D6" s="203"/>
      <c r="E6" s="13" t="s">
        <v>13</v>
      </c>
      <c r="F6" s="13" t="s">
        <v>185</v>
      </c>
      <c r="G6" s="13" t="s">
        <v>14</v>
      </c>
      <c r="H6" s="13" t="s">
        <v>15</v>
      </c>
      <c r="I6" s="13" t="s">
        <v>16</v>
      </c>
      <c r="J6" s="13" t="s">
        <v>17</v>
      </c>
      <c r="K6" s="199"/>
      <c r="L6" s="195"/>
      <c r="M6" s="199"/>
      <c r="N6" s="195"/>
      <c r="O6" s="199"/>
      <c r="P6" s="195"/>
      <c r="Q6" s="199"/>
      <c r="R6" s="195"/>
      <c r="S6" s="199"/>
      <c r="T6" s="219"/>
      <c r="U6" s="5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s="10" customFormat="1">
      <c r="A7" s="210"/>
      <c r="B7" s="186"/>
      <c r="C7" s="11" t="s">
        <v>9</v>
      </c>
      <c r="D7" s="11" t="s">
        <v>9</v>
      </c>
      <c r="E7" s="14" t="s">
        <v>9</v>
      </c>
      <c r="F7" s="14" t="s">
        <v>9</v>
      </c>
      <c r="G7" s="14" t="s">
        <v>9</v>
      </c>
      <c r="H7" s="14" t="s">
        <v>9</v>
      </c>
      <c r="I7" s="14" t="s">
        <v>9</v>
      </c>
      <c r="J7" s="14" t="s">
        <v>9</v>
      </c>
      <c r="K7" s="14" t="s">
        <v>10</v>
      </c>
      <c r="L7" s="14" t="s">
        <v>9</v>
      </c>
      <c r="M7" s="14" t="s">
        <v>11</v>
      </c>
      <c r="N7" s="14" t="s">
        <v>9</v>
      </c>
      <c r="O7" s="14" t="s">
        <v>11</v>
      </c>
      <c r="P7" s="14" t="s">
        <v>9</v>
      </c>
      <c r="Q7" s="14" t="s">
        <v>11</v>
      </c>
      <c r="R7" s="14" t="s">
        <v>9</v>
      </c>
      <c r="S7" s="14" t="s">
        <v>12</v>
      </c>
      <c r="T7" s="15" t="s">
        <v>9</v>
      </c>
      <c r="U7" s="5"/>
      <c r="V7" s="12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9" s="27" customFormat="1" ht="24.75" customHeight="1">
      <c r="A8" s="16">
        <v>186</v>
      </c>
      <c r="B8" s="7" t="s">
        <v>126</v>
      </c>
      <c r="C8" s="11">
        <f>ROUND(SUM(D8+E8+F8+G8+H8+I8+J8+L8+N8+P8+R8+T8),2)</f>
        <v>6346662.5700000003</v>
      </c>
      <c r="D8" s="6">
        <v>317333.13</v>
      </c>
      <c r="E8" s="6">
        <v>701587.49</v>
      </c>
      <c r="F8" s="6">
        <v>3451870.86</v>
      </c>
      <c r="G8" s="6">
        <v>0</v>
      </c>
      <c r="H8" s="6">
        <v>0</v>
      </c>
      <c r="I8" s="6">
        <v>0</v>
      </c>
      <c r="J8" s="6">
        <v>0</v>
      </c>
      <c r="K8" s="8">
        <v>0</v>
      </c>
      <c r="L8" s="6">
        <v>0</v>
      </c>
      <c r="M8" s="8">
        <v>0</v>
      </c>
      <c r="N8" s="6">
        <v>0</v>
      </c>
      <c r="O8" s="8">
        <v>689.8</v>
      </c>
      <c r="P8" s="6">
        <v>1875871.0867999999</v>
      </c>
      <c r="Q8" s="8">
        <v>0</v>
      </c>
      <c r="R8" s="6">
        <v>0</v>
      </c>
      <c r="S8" s="8">
        <v>0</v>
      </c>
      <c r="T8" s="6">
        <v>0</v>
      </c>
      <c r="U8" s="9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s="27" customFormat="1" ht="24.75" customHeight="1">
      <c r="A9" s="16">
        <v>187</v>
      </c>
      <c r="B9" s="7" t="s">
        <v>157</v>
      </c>
      <c r="C9" s="11">
        <f>ROUND(SUM(D9+E9+F9+G9+H9+I9+J9+L9+N9+P9+R9+T9),2)</f>
        <v>6646378.1399999997</v>
      </c>
      <c r="D9" s="6">
        <v>332318.90999999997</v>
      </c>
      <c r="E9" s="6">
        <v>734719.34</v>
      </c>
      <c r="F9" s="6">
        <v>3614882.44</v>
      </c>
      <c r="G9" s="6">
        <v>0</v>
      </c>
      <c r="H9" s="6">
        <v>0</v>
      </c>
      <c r="I9" s="6">
        <v>0</v>
      </c>
      <c r="J9" s="6">
        <v>0</v>
      </c>
      <c r="K9" s="8">
        <v>0</v>
      </c>
      <c r="L9" s="6">
        <v>0</v>
      </c>
      <c r="M9" s="8">
        <v>0</v>
      </c>
      <c r="N9" s="6">
        <v>0</v>
      </c>
      <c r="O9" s="8">
        <v>596.20000000000005</v>
      </c>
      <c r="P9" s="6">
        <v>1964457.4543999999</v>
      </c>
      <c r="Q9" s="8">
        <v>0</v>
      </c>
      <c r="R9" s="6">
        <v>0</v>
      </c>
      <c r="S9" s="8">
        <v>0</v>
      </c>
      <c r="T9" s="6">
        <v>0</v>
      </c>
      <c r="U9" s="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</sheetData>
  <mergeCells count="12">
    <mergeCell ref="Q5:R6"/>
    <mergeCell ref="S5:T6"/>
    <mergeCell ref="A3:T3"/>
    <mergeCell ref="A4:A7"/>
    <mergeCell ref="B4:B7"/>
    <mergeCell ref="C4:C6"/>
    <mergeCell ref="D4:D6"/>
    <mergeCell ref="E4:T4"/>
    <mergeCell ref="E5:I5"/>
    <mergeCell ref="K5:L6"/>
    <mergeCell ref="M5:N6"/>
    <mergeCell ref="O5:P6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2017 -2019 с учетом изменений</vt:lpstr>
      <vt:lpstr>Лист1</vt:lpstr>
      <vt:lpstr>'2017 -2019 с учетом изменений'!Заголовки_для_печати</vt:lpstr>
      <vt:lpstr>'2017 -2019 с учетом изменений'!Область_печати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2019-10-29T12:24:25Z</dcterms:modified>
</cp:coreProperties>
</file>