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10"/>
  </bookViews>
  <sheets>
    <sheet name="01.03.2019" sheetId="1" r:id="rId1"/>
    <sheet name="01.04.2019" sheetId="2" r:id="rId2"/>
    <sheet name="01.05.2019" sheetId="3" r:id="rId3"/>
    <sheet name="01.06.2019" sheetId="4" r:id="rId4"/>
    <sheet name="01.07.2019" sheetId="5" r:id="rId5"/>
    <sheet name="01.08.2019" sheetId="6" r:id="rId6"/>
    <sheet name="01.09.2019" sheetId="7" r:id="rId7"/>
    <sheet name="01.10.2019" sheetId="8" r:id="rId8"/>
    <sheet name="01.11.2019" sheetId="9" r:id="rId9"/>
    <sheet name="01.12.2019" sheetId="10" r:id="rId10"/>
    <sheet name="01.01.2020" sheetId="11" r:id="rId11"/>
  </sheets>
  <calcPr calcId="152511"/>
</workbook>
</file>

<file path=xl/calcChain.xml><?xml version="1.0" encoding="utf-8"?>
<calcChain xmlns="http://schemas.openxmlformats.org/spreadsheetml/2006/main">
  <c r="C29" i="11" l="1"/>
  <c r="C28" i="11"/>
  <c r="B29" i="11"/>
  <c r="B28" i="11"/>
  <c r="D27" i="11"/>
  <c r="C27" i="11"/>
  <c r="B27" i="11"/>
  <c r="D29" i="11" l="1"/>
  <c r="D28" i="11"/>
  <c r="C29" i="10"/>
  <c r="C28" i="10"/>
  <c r="B29" i="10"/>
  <c r="D29" i="10" s="1"/>
  <c r="B28" i="10"/>
  <c r="C27" i="10"/>
  <c r="D27" i="10" s="1"/>
  <c r="B27" i="10"/>
  <c r="C29" i="9"/>
  <c r="D29" i="9" s="1"/>
  <c r="C28" i="9"/>
  <c r="D28" i="9" s="1"/>
  <c r="B29" i="9"/>
  <c r="B28" i="9"/>
  <c r="C27" i="9"/>
  <c r="D27" i="9" s="1"/>
  <c r="B27" i="9"/>
  <c r="C29" i="8"/>
  <c r="C28" i="8"/>
  <c r="B29" i="8"/>
  <c r="B28" i="8"/>
  <c r="C27" i="8"/>
  <c r="D27" i="8" s="1"/>
  <c r="B27" i="8"/>
  <c r="C29" i="7"/>
  <c r="C28" i="7"/>
  <c r="B29" i="7"/>
  <c r="B28" i="7"/>
  <c r="C27" i="7"/>
  <c r="D27" i="7" s="1"/>
  <c r="B27" i="7"/>
  <c r="B29" i="6"/>
  <c r="B28" i="6"/>
  <c r="C28" i="6"/>
  <c r="D28" i="6" s="1"/>
  <c r="C29" i="6"/>
  <c r="C27" i="6"/>
  <c r="D27" i="6" s="1"/>
  <c r="B27" i="6"/>
  <c r="C29" i="5"/>
  <c r="D29" i="5" s="1"/>
  <c r="C28" i="5"/>
  <c r="B29" i="5"/>
  <c r="B28" i="5"/>
  <c r="D28" i="5" s="1"/>
  <c r="D27" i="5"/>
  <c r="C27" i="5"/>
  <c r="B27" i="5"/>
  <c r="D28" i="4"/>
  <c r="C29" i="4"/>
  <c r="C28" i="4"/>
  <c r="B29" i="4"/>
  <c r="B28" i="4"/>
  <c r="D27" i="4"/>
  <c r="C27" i="4"/>
  <c r="B27" i="4"/>
  <c r="C29" i="3"/>
  <c r="D29" i="3" s="1"/>
  <c r="B29" i="3"/>
  <c r="C28" i="3"/>
  <c r="D28" i="3" s="1"/>
  <c r="B28" i="3"/>
  <c r="D27" i="3"/>
  <c r="C27" i="3"/>
  <c r="B27" i="3"/>
  <c r="C29" i="2"/>
  <c r="C28" i="2"/>
  <c r="B29" i="2"/>
  <c r="B28" i="2"/>
  <c r="C27" i="2"/>
  <c r="D27" i="2" s="1"/>
  <c r="B27" i="2"/>
  <c r="C29" i="1"/>
  <c r="D29" i="1" s="1"/>
  <c r="B29" i="1"/>
  <c r="C28" i="1"/>
  <c r="D28" i="1" s="1"/>
  <c r="B28" i="1"/>
  <c r="B27" i="1"/>
  <c r="C27" i="1"/>
  <c r="D28" i="10" l="1"/>
  <c r="D29" i="8"/>
  <c r="D28" i="8"/>
  <c r="D29" i="7"/>
  <c r="D28" i="7"/>
  <c r="D29" i="6"/>
  <c r="D29" i="4"/>
  <c r="D29" i="2"/>
  <c r="D27" i="1"/>
  <c r="D28" i="2"/>
</calcChain>
</file>

<file path=xl/sharedStrings.xml><?xml version="1.0" encoding="utf-8"?>
<sst xmlns="http://schemas.openxmlformats.org/spreadsheetml/2006/main" count="77" uniqueCount="7">
  <si>
    <t>Первоначальный план</t>
  </si>
  <si>
    <t>Уточненный план</t>
  </si>
  <si>
    <t>Фактическое исполнение</t>
  </si>
  <si>
    <t>Доходы</t>
  </si>
  <si>
    <t>Расходы</t>
  </si>
  <si>
    <t>Дефицит</t>
  </si>
  <si>
    <t>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</si>
</sst>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01.03.2019, тыс.руб.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'01.03.2019'!$A$27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69301103249453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0735452001296271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'01.03.2019'!$B$26:$D$26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'01.03.2019'!$B$27:$D$27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'01.03.2019'!$A$28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7515547505922366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1320889182273337"/>
                  <c:y val="-8.7336224521490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'01.03.2019'!$B$26:$D$26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'01.03.2019'!$B$28:$D$28</c:f>
              <c:numCache>
                <c:formatCode>_(* #,##0.00_);_(* \(#,##0.00\);_(* "-"??_);_(@_)</c:formatCode>
                <c:ptCount val="3"/>
                <c:pt idx="0">
                  <c:v>409850.11296</c:v>
                </c:pt>
                <c:pt idx="1">
                  <c:v>420424.46116000001</c:v>
                </c:pt>
                <c:pt idx="2">
                  <c:v>10574.348200000008</c:v>
                </c:pt>
              </c:numCache>
            </c:numRef>
          </c:val>
        </c:ser>
        <c:ser>
          <c:idx val="2"/>
          <c:order val="2"/>
          <c:tx>
            <c:strRef>
              <c:f>'01.03.2019'!$A$29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'01.03.2019'!$B$26:$D$26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'01.03.2019'!$B$29:$D$29</c:f>
              <c:numCache>
                <c:formatCode>_(* #,##0.00_);_(* \(#,##0.00\);_(* "-"??_);_(@_)</c:formatCode>
                <c:ptCount val="3"/>
                <c:pt idx="0">
                  <c:v>51183.178919999998</c:v>
                </c:pt>
                <c:pt idx="1">
                  <c:v>59515.632880000005</c:v>
                </c:pt>
                <c:pt idx="2">
                  <c:v>8332.4539600000062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265384"/>
        <c:axId val="250265776"/>
        <c:axId val="0"/>
      </c:bar3DChart>
      <c:catAx>
        <c:axId val="250265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0265776"/>
        <c:crosses val="autoZero"/>
        <c:auto val="1"/>
        <c:lblAlgn val="ctr"/>
        <c:lblOffset val="100"/>
        <c:noMultiLvlLbl val="0"/>
      </c:catAx>
      <c:valAx>
        <c:axId val="25026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026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01.12.2019, тыс.руб.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'01.12.2019'!$A$27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'01.12.2019'!$B$26:$D$26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'01.12.2019'!$B$27:$D$27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'01.12.2019'!$A$28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'01.12.2019'!$B$26:$D$26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'01.12.2019'!$B$28:$D$28</c:f>
              <c:numCache>
                <c:formatCode>_(* #,##0.00_);_(* \(#,##0.00\);_(* "-"??_);_(@_)</c:formatCode>
                <c:ptCount val="3"/>
                <c:pt idx="0">
                  <c:v>456527.73183999996</c:v>
                </c:pt>
                <c:pt idx="1">
                  <c:v>467102.08004000003</c:v>
                </c:pt>
                <c:pt idx="2">
                  <c:v>10574.348200000066</c:v>
                </c:pt>
              </c:numCache>
            </c:numRef>
          </c:val>
        </c:ser>
        <c:ser>
          <c:idx val="2"/>
          <c:order val="2"/>
          <c:tx>
            <c:strRef>
              <c:f>'01.12.2019'!$A$29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6849596578465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68495965784654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'01.12.2019'!$B$26:$D$26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'01.12.2019'!$B$29:$D$29</c:f>
              <c:numCache>
                <c:formatCode>_(* #,##0.00_);_(* \(#,##0.00\);_(* "-"??_);_(@_)</c:formatCode>
                <c:ptCount val="3"/>
                <c:pt idx="0">
                  <c:v>401722.45902000001</c:v>
                </c:pt>
                <c:pt idx="1">
                  <c:v>395893.22508</c:v>
                </c:pt>
                <c:pt idx="2">
                  <c:v>-5829.2339400000055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395344"/>
        <c:axId val="317395736"/>
        <c:axId val="0"/>
      </c:bar3DChart>
      <c:catAx>
        <c:axId val="317395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395736"/>
        <c:crossesAt val="0"/>
        <c:auto val="1"/>
        <c:lblAlgn val="ctr"/>
        <c:lblOffset val="100"/>
        <c:noMultiLvlLbl val="0"/>
      </c:catAx>
      <c:valAx>
        <c:axId val="317395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395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01.01.2020, тыс.руб.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'01.01.2020'!$A$27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'01.01.2020'!$B$26:$D$26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'01.01.2020'!$B$27:$D$27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'01.01.2020'!$A$28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'01.01.2020'!$B$26:$D$26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'01.01.2020'!$B$28:$D$28</c:f>
              <c:numCache>
                <c:formatCode>_(* #,##0.00_);_(* \(#,##0.00\);_(* "-"??_);_(@_)</c:formatCode>
                <c:ptCount val="3"/>
                <c:pt idx="0">
                  <c:v>461945.63232999999</c:v>
                </c:pt>
                <c:pt idx="1">
                  <c:v>472519.98052999994</c:v>
                </c:pt>
                <c:pt idx="2">
                  <c:v>10574.348199999949</c:v>
                </c:pt>
              </c:numCache>
            </c:numRef>
          </c:val>
        </c:ser>
        <c:ser>
          <c:idx val="2"/>
          <c:order val="2"/>
          <c:tx>
            <c:strRef>
              <c:f>'01.01.2020'!$A$29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6849596578465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668495965784654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'01.01.2020'!$B$26:$D$26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'01.01.2020'!$B$29:$D$29</c:f>
              <c:numCache>
                <c:formatCode>_(* #,##0.00_);_(* \(#,##0.00\);_(* "-"??_);_(@_)</c:formatCode>
                <c:ptCount val="3"/>
                <c:pt idx="0">
                  <c:v>447485.08927</c:v>
                </c:pt>
                <c:pt idx="1">
                  <c:v>453081.97639999999</c:v>
                </c:pt>
                <c:pt idx="2">
                  <c:v>5596.8871299999882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563152"/>
        <c:axId val="321465544"/>
        <c:axId val="0"/>
      </c:bar3DChart>
      <c:catAx>
        <c:axId val="3175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21465544"/>
        <c:crossesAt val="0"/>
        <c:auto val="1"/>
        <c:lblAlgn val="ctr"/>
        <c:lblOffset val="100"/>
        <c:noMultiLvlLbl val="0"/>
      </c:catAx>
      <c:valAx>
        <c:axId val="321465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5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01.04.2019, тыс.руб.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'01.04.2019'!$A$27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69301103249453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0735452001296271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'01.04.2019'!$B$26:$D$26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'01.04.2019'!$B$27:$D$27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'01.04.2019'!$A$28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7515547505922366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1320889182273337"/>
                  <c:y val="-8.7336224521490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'01.04.2019'!$B$26:$D$26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'01.04.2019'!$B$28:$D$28</c:f>
              <c:numCache>
                <c:formatCode>_(* #,##0.00_);_(* \(#,##0.00\);_(* "-"??_);_(@_)</c:formatCode>
                <c:ptCount val="3"/>
                <c:pt idx="0">
                  <c:v>415115.00597000006</c:v>
                </c:pt>
                <c:pt idx="1">
                  <c:v>425689.35417000001</c:v>
                </c:pt>
                <c:pt idx="2">
                  <c:v>10574.348199999949</c:v>
                </c:pt>
              </c:numCache>
            </c:numRef>
          </c:val>
        </c:ser>
        <c:ser>
          <c:idx val="2"/>
          <c:order val="2"/>
          <c:tx>
            <c:strRef>
              <c:f>'01.04.2019'!$A$29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'01.04.2019'!$B$26:$D$26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'01.04.2019'!$B$29:$D$29</c:f>
              <c:numCache>
                <c:formatCode>_(* #,##0.00_);_(* \(#,##0.00\);_(* "-"??_);_(@_)</c:formatCode>
                <c:ptCount val="3"/>
                <c:pt idx="0">
                  <c:v>85525.516129999989</c:v>
                </c:pt>
                <c:pt idx="1">
                  <c:v>88922.510349999997</c:v>
                </c:pt>
                <c:pt idx="2">
                  <c:v>3396.9942200000078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0266560"/>
        <c:axId val="250266952"/>
        <c:axId val="0"/>
      </c:bar3DChart>
      <c:catAx>
        <c:axId val="25026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0266952"/>
        <c:crosses val="autoZero"/>
        <c:auto val="1"/>
        <c:lblAlgn val="ctr"/>
        <c:lblOffset val="100"/>
        <c:noMultiLvlLbl val="0"/>
      </c:catAx>
      <c:valAx>
        <c:axId val="250266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0266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01.05.2019, тыс.руб.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'01.05.2019'!$A$27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69301103249453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0735452001296271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'01.05.2019'!$B$26:$D$26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'01.05.2019'!$B$27:$D$27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'01.05.2019'!$A$28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7515547505922366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1320889182273337"/>
                  <c:y val="-8.7336224521490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'01.05.2019'!$B$26:$D$26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'01.05.2019'!$B$28:$D$28</c:f>
              <c:numCache>
                <c:formatCode>_(* #,##0.00_);_(* \(#,##0.00\);_(* "-"??_);_(@_)</c:formatCode>
                <c:ptCount val="3"/>
                <c:pt idx="0">
                  <c:v>432052.51818999997</c:v>
                </c:pt>
                <c:pt idx="1">
                  <c:v>442626.86638999998</c:v>
                </c:pt>
                <c:pt idx="2">
                  <c:v>10574.348200000008</c:v>
                </c:pt>
              </c:numCache>
            </c:numRef>
          </c:val>
        </c:ser>
        <c:ser>
          <c:idx val="2"/>
          <c:order val="2"/>
          <c:tx>
            <c:strRef>
              <c:f>'01.05.2019'!$A$29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6849596578465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68495965784654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'01.05.2019'!$B$26:$D$26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'01.05.2019'!$B$29:$D$29</c:f>
              <c:numCache>
                <c:formatCode>_(* #,##0.00_);_(* \(#,##0.00\);_(* "-"??_);_(@_)</c:formatCode>
                <c:ptCount val="3"/>
                <c:pt idx="0">
                  <c:v>123743.31676999999</c:v>
                </c:pt>
                <c:pt idx="1">
                  <c:v>131312.75250999999</c:v>
                </c:pt>
                <c:pt idx="2">
                  <c:v>7569.4357400000008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684728"/>
        <c:axId val="318685120"/>
        <c:axId val="0"/>
      </c:bar3DChart>
      <c:catAx>
        <c:axId val="31868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685120"/>
        <c:crossesAt val="0"/>
        <c:auto val="1"/>
        <c:lblAlgn val="ctr"/>
        <c:lblOffset val="100"/>
        <c:noMultiLvlLbl val="0"/>
      </c:catAx>
      <c:valAx>
        <c:axId val="318685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68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01.06.2019, тыс.руб.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'01.06.2019'!$A$27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69301103249453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0735452001296271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'01.06.2019'!$B$26:$D$26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'01.06.2019'!$B$27:$D$27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'01.06.2019'!$A$28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7515547505922366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1320889182273337"/>
                  <c:y val="-8.7336224521490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'01.06.2019'!$B$26:$D$26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'01.06.2019'!$B$28:$D$28</c:f>
              <c:numCache>
                <c:formatCode>_(* #,##0.00_);_(* \(#,##0.00\);_(* "-"??_);_(@_)</c:formatCode>
                <c:ptCount val="3"/>
                <c:pt idx="0">
                  <c:v>434128.51188999997</c:v>
                </c:pt>
                <c:pt idx="1">
                  <c:v>444702.86008999997</c:v>
                </c:pt>
                <c:pt idx="2">
                  <c:v>10574.348200000008</c:v>
                </c:pt>
              </c:numCache>
            </c:numRef>
          </c:val>
        </c:ser>
        <c:ser>
          <c:idx val="2"/>
          <c:order val="2"/>
          <c:tx>
            <c:strRef>
              <c:f>'01.06.2019'!$A$29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6849596578465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68495965784654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'01.06.2019'!$B$26:$D$26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'01.06.2019'!$B$29:$D$29</c:f>
              <c:numCache>
                <c:formatCode>_(* #,##0.00_);_(* \(#,##0.00\);_(* "-"??_);_(@_)</c:formatCode>
                <c:ptCount val="3"/>
                <c:pt idx="0">
                  <c:v>160198.48938999997</c:v>
                </c:pt>
                <c:pt idx="1">
                  <c:v>165199.07408000002</c:v>
                </c:pt>
                <c:pt idx="2">
                  <c:v>5000.584690000047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685904"/>
        <c:axId val="318686296"/>
        <c:axId val="0"/>
      </c:bar3DChart>
      <c:catAx>
        <c:axId val="31868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686296"/>
        <c:crosses val="autoZero"/>
        <c:auto val="1"/>
        <c:lblAlgn val="ctr"/>
        <c:lblOffset val="100"/>
        <c:noMultiLvlLbl val="0"/>
      </c:catAx>
      <c:valAx>
        <c:axId val="318686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68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01.07.2019, тыс.руб.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'01.07.2019'!$A$27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69301103249453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0735452001296271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'01.07.2019'!$B$26:$D$26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'01.07.2019'!$B$27:$D$27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'01.07.2019'!$A$28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7515547505922366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1320889182273337"/>
                  <c:y val="-8.73362245214903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'01.07.2019'!$B$26:$D$26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'01.07.2019'!$B$28:$D$28</c:f>
              <c:numCache>
                <c:formatCode>_(* #,##0.00_);_(* \(#,##0.00\);_(* "-"??_);_(@_)</c:formatCode>
                <c:ptCount val="3"/>
                <c:pt idx="0">
                  <c:v>439047.89588999999</c:v>
                </c:pt>
                <c:pt idx="1">
                  <c:v>449622.24408999999</c:v>
                </c:pt>
                <c:pt idx="2">
                  <c:v>10574.348200000008</c:v>
                </c:pt>
              </c:numCache>
            </c:numRef>
          </c:val>
        </c:ser>
        <c:ser>
          <c:idx val="2"/>
          <c:order val="2"/>
          <c:tx>
            <c:strRef>
              <c:f>'01.07.2019'!$A$29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6849596578465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68495965784654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'01.07.2019'!$B$26:$D$26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'01.07.2019'!$B$29:$D$29</c:f>
              <c:numCache>
                <c:formatCode>_(* #,##0.00_);_(* \(#,##0.00\);_(* "-"??_);_(@_)</c:formatCode>
                <c:ptCount val="3"/>
                <c:pt idx="0">
                  <c:v>214377.17306999999</c:v>
                </c:pt>
                <c:pt idx="1">
                  <c:v>207088.39697</c:v>
                </c:pt>
                <c:pt idx="2">
                  <c:v>-7288.7760999999882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687080"/>
        <c:axId val="318687472"/>
        <c:axId val="0"/>
      </c:bar3DChart>
      <c:catAx>
        <c:axId val="318687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687472"/>
        <c:crossesAt val="0"/>
        <c:auto val="1"/>
        <c:lblAlgn val="ctr"/>
        <c:lblOffset val="100"/>
        <c:noMultiLvlLbl val="0"/>
      </c:catAx>
      <c:valAx>
        <c:axId val="318687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68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01.08.2019, тыс.руб.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'01.08.2019'!$A$27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69301103249453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0735452001296271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'01.08.2019'!$B$26:$D$26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'01.08.2019'!$B$27:$D$27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'01.08.2019'!$A$28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7515547505922366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1320879242267502"/>
                  <c:y val="2.7114100007885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'01.08.2019'!$B$26:$D$26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'01.08.2019'!$B$28:$D$28</c:f>
              <c:numCache>
                <c:formatCode>_(* #,##0.00_);_(* \(#,##0.00\);_(* "-"??_);_(@_)</c:formatCode>
                <c:ptCount val="3"/>
                <c:pt idx="0">
                  <c:v>438847.89588999999</c:v>
                </c:pt>
                <c:pt idx="1">
                  <c:v>449422.24408999999</c:v>
                </c:pt>
                <c:pt idx="2">
                  <c:v>10574.348200000008</c:v>
                </c:pt>
              </c:numCache>
            </c:numRef>
          </c:val>
        </c:ser>
        <c:ser>
          <c:idx val="2"/>
          <c:order val="2"/>
          <c:tx>
            <c:strRef>
              <c:f>'01.08.2019'!$A$29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6849596578465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68495965784654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'01.08.2019'!$B$26:$D$26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'01.08.2019'!$B$29:$D$29</c:f>
              <c:numCache>
                <c:formatCode>_(* #,##0.00_);_(* \(#,##0.00\);_(* "-"??_);_(@_)</c:formatCode>
                <c:ptCount val="3"/>
                <c:pt idx="0">
                  <c:v>250793.90462000002</c:v>
                </c:pt>
                <c:pt idx="1">
                  <c:v>257664.89124</c:v>
                </c:pt>
                <c:pt idx="2">
                  <c:v>6870.9866199999815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8688256"/>
        <c:axId val="253600560"/>
        <c:axId val="0"/>
      </c:bar3DChart>
      <c:catAx>
        <c:axId val="318688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3600560"/>
        <c:crossesAt val="0"/>
        <c:auto val="1"/>
        <c:lblAlgn val="ctr"/>
        <c:lblOffset val="100"/>
        <c:noMultiLvlLbl val="0"/>
      </c:catAx>
      <c:valAx>
        <c:axId val="25360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868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01.09.2019, тыс.руб.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'01.09.2019'!$A$27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8705925617097872"/>
                  <c:y val="5.6724454507564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0735452001296271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'01.09.2019'!$B$26:$D$26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'01.09.2019'!$B$27:$D$27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'01.09.2019'!$A$28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7515554019528721"/>
                  <c:y val="5.6724454507565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1320879242267502"/>
                  <c:y val="2.7114100007885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'01.09.2019'!$B$26:$D$26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'01.09.2019'!$B$28:$D$28</c:f>
              <c:numCache>
                <c:formatCode>_(* #,##0.00_);_(* \(#,##0.00\);_(* "-"??_);_(@_)</c:formatCode>
                <c:ptCount val="3"/>
                <c:pt idx="0">
                  <c:v>446708.01299999998</c:v>
                </c:pt>
                <c:pt idx="1">
                  <c:v>457282.36119999998</c:v>
                </c:pt>
                <c:pt idx="2">
                  <c:v>10574.348200000008</c:v>
                </c:pt>
              </c:numCache>
            </c:numRef>
          </c:val>
        </c:ser>
        <c:ser>
          <c:idx val="2"/>
          <c:order val="2"/>
          <c:tx>
            <c:strRef>
              <c:f>'01.09.2019'!$A$29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6849596578465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68495965784654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'01.09.2019'!$B$26:$D$26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'01.09.2019'!$B$29:$D$29</c:f>
              <c:numCache>
                <c:formatCode>_(* #,##0.00_);_(* \(#,##0.00\);_(* "-"??_);_(@_)</c:formatCode>
                <c:ptCount val="3"/>
                <c:pt idx="0">
                  <c:v>291104.54499999998</c:v>
                </c:pt>
                <c:pt idx="1">
                  <c:v>294583.55310000002</c:v>
                </c:pt>
                <c:pt idx="2">
                  <c:v>3479.0081000000355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601344"/>
        <c:axId val="253601736"/>
        <c:axId val="0"/>
      </c:bar3DChart>
      <c:catAx>
        <c:axId val="253601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3601736"/>
        <c:crossesAt val="0"/>
        <c:auto val="1"/>
        <c:lblAlgn val="ctr"/>
        <c:lblOffset val="100"/>
        <c:noMultiLvlLbl val="0"/>
      </c:catAx>
      <c:valAx>
        <c:axId val="253601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360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01.10.2019, тыс.руб.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'01.10.2019'!$A$27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5746251526154779"/>
                  <c:y val="-5.001520732655199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0735452001296271"/>
                  <c:y val="-2.91120748404967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'01.10.2019'!$B$26:$D$26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'01.10.2019'!$B$27:$D$27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'01.10.2019'!$A$28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27219586610434415"/>
                  <c:y val="5.67244545075652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31320879242267502"/>
                  <c:y val="2.71141000078852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'01.10.2019'!$B$26:$D$26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'01.10.2019'!$B$28:$D$28</c:f>
              <c:numCache>
                <c:formatCode>_(* #,##0.00_);_(* \(#,##0.00\);_(* "-"??_);_(@_)</c:formatCode>
                <c:ptCount val="3"/>
                <c:pt idx="0">
                  <c:v>454182.42287999997</c:v>
                </c:pt>
                <c:pt idx="1">
                  <c:v>464756.77107999998</c:v>
                </c:pt>
                <c:pt idx="2">
                  <c:v>10574.348200000008</c:v>
                </c:pt>
              </c:numCache>
            </c:numRef>
          </c:val>
        </c:ser>
        <c:ser>
          <c:idx val="2"/>
          <c:order val="2"/>
          <c:tx>
            <c:strRef>
              <c:f>'01.10.2019'!$A$29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6849596578465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68495965784654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'01.10.2019'!$B$26:$D$26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'01.10.2019'!$B$29:$D$29</c:f>
              <c:numCache>
                <c:formatCode>_(* #,##0.00_);_(* \(#,##0.00\);_(* "-"??_);_(@_)</c:formatCode>
                <c:ptCount val="3"/>
                <c:pt idx="0">
                  <c:v>323988.67762999999</c:v>
                </c:pt>
                <c:pt idx="1">
                  <c:v>328464.91383999999</c:v>
                </c:pt>
                <c:pt idx="2">
                  <c:v>4476.2362100000028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602520"/>
        <c:axId val="253602912"/>
        <c:axId val="0"/>
      </c:bar3DChart>
      <c:catAx>
        <c:axId val="253602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3602912"/>
        <c:crossesAt val="0"/>
        <c:auto val="1"/>
        <c:lblAlgn val="ctr"/>
        <c:lblOffset val="100"/>
        <c:noMultiLvlLbl val="0"/>
      </c:catAx>
      <c:valAx>
        <c:axId val="253602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3602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i="0" baseline="0"/>
              <a:t>Основные параметры бюджета города на 2019 год по состоянию на 01.11.2019, тыс.руб.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'01.11.2019'!$A$27</c:f>
              <c:strCache>
                <c:ptCount val="1"/>
                <c:pt idx="0">
                  <c:v>Первоначальный план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8939001116985674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8896750021498421"/>
                  <c:y val="-2.9112455363680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'01.11.2019'!$B$26:$D$26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'01.11.2019'!$B$27:$D$27</c:f>
              <c:numCache>
                <c:formatCode>_(* #,##0.00_);_(* \(#,##0.00\);_(* "-"??_);_(@_)</c:formatCode>
                <c:ptCount val="3"/>
                <c:pt idx="0">
                  <c:v>408934.59833000001</c:v>
                </c:pt>
                <c:pt idx="1">
                  <c:v>408934.59833000001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'01.11.2019'!$A$28</c:f>
              <c:strCache>
                <c:ptCount val="1"/>
                <c:pt idx="0">
                  <c:v>Уточненный план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564759883039273"/>
                  <c:y val="-5.0015207326656902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7706378423929267"/>
                  <c:y val="-1.498203282529598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'01.11.2019'!$B$26:$D$26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'01.11.2019'!$B$28:$D$28</c:f>
              <c:numCache>
                <c:formatCode>_(* #,##0.00_);_(* \(#,##0.00\);_(* "-"??_);_(@_)</c:formatCode>
                <c:ptCount val="3"/>
                <c:pt idx="0">
                  <c:v>454182.42287999997</c:v>
                </c:pt>
                <c:pt idx="1">
                  <c:v>464756.77107999998</c:v>
                </c:pt>
                <c:pt idx="2">
                  <c:v>10574.348200000008</c:v>
                </c:pt>
              </c:numCache>
            </c:numRef>
          </c:val>
        </c:ser>
        <c:ser>
          <c:idx val="2"/>
          <c:order val="2"/>
          <c:tx>
            <c:strRef>
              <c:f>'01.11.2019'!$A$29</c:f>
              <c:strCache>
                <c:ptCount val="1"/>
                <c:pt idx="0">
                  <c:v>Фактическое исполнение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0.1668495965784654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68495965784654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'01.11.2019'!$B$26:$D$26</c:f>
              <c:strCache>
                <c:ptCount val="3"/>
                <c:pt idx="0">
                  <c:v>Доходы</c:v>
                </c:pt>
                <c:pt idx="1">
                  <c:v>Расходы</c:v>
                </c:pt>
                <c:pt idx="2">
                  <c:v>Дефицит</c:v>
                </c:pt>
              </c:strCache>
            </c:strRef>
          </c:cat>
          <c:val>
            <c:numRef>
              <c:f>'01.11.2019'!$B$29:$D$29</c:f>
              <c:numCache>
                <c:formatCode>_(* #,##0.00_);_(* \(#,##0.00\);_(* "-"??_);_(@_)</c:formatCode>
                <c:ptCount val="3"/>
                <c:pt idx="0">
                  <c:v>367219.14818999998</c:v>
                </c:pt>
                <c:pt idx="1">
                  <c:v>370990.09351999999</c:v>
                </c:pt>
                <c:pt idx="2">
                  <c:v>3770.9453300000168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603696"/>
        <c:axId val="253604088"/>
        <c:axId val="0"/>
      </c:bar3DChart>
      <c:catAx>
        <c:axId val="2536036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3604088"/>
        <c:crossesAt val="0"/>
        <c:auto val="1"/>
        <c:lblAlgn val="ctr"/>
        <c:lblOffset val="100"/>
        <c:noMultiLvlLbl val="0"/>
      </c:catAx>
      <c:valAx>
        <c:axId val="253604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3603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1</xdr:row>
      <xdr:rowOff>9524</xdr:rowOff>
    </xdr:from>
    <xdr:to>
      <xdr:col>3</xdr:col>
      <xdr:colOff>485775</xdr:colOff>
      <xdr:row>23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9525</xdr:rowOff>
    </xdr:from>
    <xdr:to>
      <xdr:col>3</xdr:col>
      <xdr:colOff>895349</xdr:colOff>
      <xdr:row>24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557211</xdr:colOff>
      <xdr:row>1</xdr:row>
      <xdr:rowOff>9525</xdr:rowOff>
    </xdr:from>
    <xdr:to>
      <xdr:col>3</xdr:col>
      <xdr:colOff>895349</xdr:colOff>
      <xdr:row>24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1</xdr:row>
      <xdr:rowOff>9524</xdr:rowOff>
    </xdr:from>
    <xdr:to>
      <xdr:col>3</xdr:col>
      <xdr:colOff>485775</xdr:colOff>
      <xdr:row>23</xdr:row>
      <xdr:rowOff>180975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1</xdr:row>
      <xdr:rowOff>9525</xdr:rowOff>
    </xdr:from>
    <xdr:to>
      <xdr:col>3</xdr:col>
      <xdr:colOff>438150</xdr:colOff>
      <xdr:row>24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552452</xdr:colOff>
      <xdr:row>0</xdr:row>
      <xdr:rowOff>95249</xdr:rowOff>
    </xdr:from>
    <xdr:to>
      <xdr:col>3</xdr:col>
      <xdr:colOff>466725</xdr:colOff>
      <xdr:row>24</xdr:row>
      <xdr:rowOff>38100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1</xdr:row>
      <xdr:rowOff>9525</xdr:rowOff>
    </xdr:from>
    <xdr:to>
      <xdr:col>3</xdr:col>
      <xdr:colOff>838200</xdr:colOff>
      <xdr:row>24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1</xdr:row>
      <xdr:rowOff>9525</xdr:rowOff>
    </xdr:from>
    <xdr:to>
      <xdr:col>4</xdr:col>
      <xdr:colOff>38100</xdr:colOff>
      <xdr:row>24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1</xdr:row>
      <xdr:rowOff>9525</xdr:rowOff>
    </xdr:from>
    <xdr:to>
      <xdr:col>4</xdr:col>
      <xdr:colOff>28575</xdr:colOff>
      <xdr:row>24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1</xdr:row>
      <xdr:rowOff>9525</xdr:rowOff>
    </xdr:from>
    <xdr:to>
      <xdr:col>3</xdr:col>
      <xdr:colOff>828675</xdr:colOff>
      <xdr:row>24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557212</xdr:colOff>
      <xdr:row>1</xdr:row>
      <xdr:rowOff>9525</xdr:rowOff>
    </xdr:from>
    <xdr:to>
      <xdr:col>3</xdr:col>
      <xdr:colOff>847725</xdr:colOff>
      <xdr:row>24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workbookViewId="0">
      <selection activeCell="E20" sqref="E20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409850112.96/1000</f>
        <v>409850.11296</v>
      </c>
      <c r="C28" s="4">
        <f>420424461.16/1000</f>
        <v>420424.46116000001</v>
      </c>
      <c r="D28" s="4">
        <f t="shared" ref="D28:D29" si="0">C28-B28</f>
        <v>10574.348200000008</v>
      </c>
    </row>
    <row r="29" spans="1:4" x14ac:dyDescent="0.25">
      <c r="A29" s="1" t="s">
        <v>2</v>
      </c>
      <c r="B29" s="4">
        <f>51183178.92/1000</f>
        <v>51183.178919999998</v>
      </c>
      <c r="C29" s="4">
        <f>59515632.88/1000</f>
        <v>59515.632880000005</v>
      </c>
      <c r="D29" s="4">
        <f t="shared" si="0"/>
        <v>8332.4539600000062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workbookViewId="0">
      <selection activeCell="C32" sqref="C32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456527731.84/1000</f>
        <v>456527.73183999996</v>
      </c>
      <c r="C28" s="4">
        <f>467102080.04/1000</f>
        <v>467102.08004000003</v>
      </c>
      <c r="D28" s="4">
        <f>C28-B28</f>
        <v>10574.348200000066</v>
      </c>
    </row>
    <row r="29" spans="1:4" x14ac:dyDescent="0.25">
      <c r="A29" s="1" t="s">
        <v>2</v>
      </c>
      <c r="B29" s="4">
        <f>401722459.02/1000</f>
        <v>401722.45902000001</v>
      </c>
      <c r="C29" s="4">
        <f>395893225.08/1000</f>
        <v>395893.22508</v>
      </c>
      <c r="D29" s="4">
        <f t="shared" ref="D29" si="0">C29-B29</f>
        <v>-5829.2339400000055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tabSelected="1" workbookViewId="0">
      <selection activeCell="F7" sqref="F7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461945632.33/1000</f>
        <v>461945.63232999999</v>
      </c>
      <c r="C28" s="4">
        <f>472519980.53/1000</f>
        <v>472519.98052999994</v>
      </c>
      <c r="D28" s="4">
        <f>C28-B28</f>
        <v>10574.348199999949</v>
      </c>
    </row>
    <row r="29" spans="1:4" x14ac:dyDescent="0.25">
      <c r="A29" s="1" t="s">
        <v>2</v>
      </c>
      <c r="B29" s="4">
        <f>447485089.27/1000</f>
        <v>447485.08927</v>
      </c>
      <c r="C29" s="4">
        <f>453081976.4/1000</f>
        <v>453081.97639999999</v>
      </c>
      <c r="D29" s="4">
        <f t="shared" ref="D29" si="0">C29-B29</f>
        <v>5596.8871299999882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workbookViewId="0">
      <selection activeCell="A32" sqref="A32:XFD32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415115005.97/1000</f>
        <v>415115.00597000006</v>
      </c>
      <c r="C28" s="4">
        <f>425689354.17/1000</f>
        <v>425689.35417000001</v>
      </c>
      <c r="D28" s="4">
        <f t="shared" ref="D28:D29" si="0">C28-B28</f>
        <v>10574.348199999949</v>
      </c>
    </row>
    <row r="29" spans="1:4" x14ac:dyDescent="0.25">
      <c r="A29" s="1" t="s">
        <v>2</v>
      </c>
      <c r="B29" s="4">
        <f>85525516.13/1000</f>
        <v>85525.516129999989</v>
      </c>
      <c r="C29" s="4">
        <f>88922510.35/1000</f>
        <v>88922.510349999997</v>
      </c>
      <c r="D29" s="4">
        <f t="shared" si="0"/>
        <v>3396.9942200000078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workbookViewId="0">
      <selection activeCell="C34" sqref="C34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432052518.19/1000</f>
        <v>432052.51818999997</v>
      </c>
      <c r="C28" s="4">
        <f>442626866.39/1000</f>
        <v>442626.86638999998</v>
      </c>
      <c r="D28" s="4">
        <f t="shared" ref="D28:D29" si="0">C28-B28</f>
        <v>10574.348200000008</v>
      </c>
    </row>
    <row r="29" spans="1:4" x14ac:dyDescent="0.25">
      <c r="A29" s="1" t="s">
        <v>2</v>
      </c>
      <c r="B29" s="4">
        <f>123743316.77/1000</f>
        <v>123743.31676999999</v>
      </c>
      <c r="C29" s="4">
        <f>131312752.51/1000</f>
        <v>131312.75250999999</v>
      </c>
      <c r="D29" s="4">
        <f t="shared" si="0"/>
        <v>7569.4357400000008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workbookViewId="0">
      <selection activeCell="H23" sqref="H23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434128511.89/1000</f>
        <v>434128.51188999997</v>
      </c>
      <c r="C28" s="4">
        <f>444702860.09/1000</f>
        <v>444702.86008999997</v>
      </c>
      <c r="D28" s="4">
        <f>C28-B28</f>
        <v>10574.348200000008</v>
      </c>
    </row>
    <row r="29" spans="1:4" x14ac:dyDescent="0.25">
      <c r="A29" s="1" t="s">
        <v>2</v>
      </c>
      <c r="B29" s="4">
        <f>160198489.39/1000</f>
        <v>160198.48938999997</v>
      </c>
      <c r="C29" s="4">
        <f>165199074.08/1000</f>
        <v>165199.07408000002</v>
      </c>
      <c r="D29" s="4">
        <f t="shared" ref="D29" si="0">C29-B29</f>
        <v>5000.584690000047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workbookViewId="0">
      <selection activeCell="C30" sqref="C30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439047895.89/1000</f>
        <v>439047.89588999999</v>
      </c>
      <c r="C28" s="4">
        <f>449622244.09/1000</f>
        <v>449622.24408999999</v>
      </c>
      <c r="D28" s="4">
        <f>C28-B28</f>
        <v>10574.348200000008</v>
      </c>
    </row>
    <row r="29" spans="1:4" x14ac:dyDescent="0.25">
      <c r="A29" s="1" t="s">
        <v>2</v>
      </c>
      <c r="B29" s="4">
        <f>214377173.07/1000</f>
        <v>214377.17306999999</v>
      </c>
      <c r="C29" s="4">
        <f>207088396.97/1000</f>
        <v>207088.39697</v>
      </c>
      <c r="D29" s="4">
        <f t="shared" ref="D29" si="0">C29-B29</f>
        <v>-7288.7760999999882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workbookViewId="0">
      <selection activeCell="G10" sqref="G10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438847895.89/1000</f>
        <v>438847.89588999999</v>
      </c>
      <c r="C28" s="4">
        <f>449422244.09/1000</f>
        <v>449422.24408999999</v>
      </c>
      <c r="D28" s="4">
        <f>C28-B28</f>
        <v>10574.348200000008</v>
      </c>
    </row>
    <row r="29" spans="1:4" x14ac:dyDescent="0.25">
      <c r="A29" s="1" t="s">
        <v>2</v>
      </c>
      <c r="B29" s="4">
        <f>250793904.62/1000</f>
        <v>250793.90462000002</v>
      </c>
      <c r="C29" s="4">
        <f>257664891.24/1000</f>
        <v>257664.89124</v>
      </c>
      <c r="D29" s="4">
        <f t="shared" ref="D29" si="0">C29-B29</f>
        <v>6870.9866199999815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workbookViewId="0">
      <selection activeCell="F20" sqref="F20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446708013/1000</f>
        <v>446708.01299999998</v>
      </c>
      <c r="C28" s="4">
        <f>457282361.2/1000</f>
        <v>457282.36119999998</v>
      </c>
      <c r="D28" s="4">
        <f>C28-B28</f>
        <v>10574.348200000008</v>
      </c>
    </row>
    <row r="29" spans="1:4" x14ac:dyDescent="0.25">
      <c r="A29" s="1" t="s">
        <v>2</v>
      </c>
      <c r="B29" s="4">
        <f>291104545/1000</f>
        <v>291104.54499999998</v>
      </c>
      <c r="C29" s="4">
        <f>294583553.1/1000</f>
        <v>294583.55310000002</v>
      </c>
      <c r="D29" s="4">
        <f t="shared" ref="D29" si="0">C29-B29</f>
        <v>3479.0081000000355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workbookViewId="0">
      <selection activeCell="F19" sqref="F19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454182422.88/1000</f>
        <v>454182.42287999997</v>
      </c>
      <c r="C28" s="4">
        <f>464756771.08/1000</f>
        <v>464756.77107999998</v>
      </c>
      <c r="D28" s="4">
        <f>C28-B28</f>
        <v>10574.348200000008</v>
      </c>
    </row>
    <row r="29" spans="1:4" x14ac:dyDescent="0.25">
      <c r="A29" s="1" t="s">
        <v>2</v>
      </c>
      <c r="B29" s="4">
        <f>323988677.63/1000</f>
        <v>323988.67762999999</v>
      </c>
      <c r="C29" s="4">
        <f>328464913.84/1000</f>
        <v>328464.91383999999</v>
      </c>
      <c r="D29" s="4">
        <f t="shared" ref="D29" si="0">C29-B29</f>
        <v>4476.2362100000028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D29"/>
  <sheetViews>
    <sheetView workbookViewId="0">
      <selection activeCell="F17" sqref="F17"/>
    </sheetView>
  </sheetViews>
  <sheetFormatPr defaultRowHeight="15" x14ac:dyDescent="0.25"/>
  <cols>
    <col min="1" max="1" width="34.7109375" customWidth="1"/>
    <col min="2" max="2" width="14.5703125" customWidth="1"/>
    <col min="3" max="3" width="16.85546875" customWidth="1"/>
    <col min="4" max="4" width="13.42578125" customWidth="1"/>
  </cols>
  <sheetData>
    <row r="25" spans="1:4" ht="30" customHeight="1" x14ac:dyDescent="0.25">
      <c r="D25" s="2" t="s">
        <v>6</v>
      </c>
    </row>
    <row r="26" spans="1:4" x14ac:dyDescent="0.25">
      <c r="A26" s="1"/>
      <c r="B26" s="3" t="s">
        <v>3</v>
      </c>
      <c r="C26" s="3" t="s">
        <v>4</v>
      </c>
      <c r="D26" s="3" t="s">
        <v>5</v>
      </c>
    </row>
    <row r="27" spans="1:4" x14ac:dyDescent="0.25">
      <c r="A27" s="1" t="s">
        <v>0</v>
      </c>
      <c r="B27" s="4">
        <f>408934598.33/1000</f>
        <v>408934.59833000001</v>
      </c>
      <c r="C27" s="4">
        <f>408934598.33/1000</f>
        <v>408934.59833000001</v>
      </c>
      <c r="D27" s="4">
        <f>C27-B27</f>
        <v>0</v>
      </c>
    </row>
    <row r="28" spans="1:4" x14ac:dyDescent="0.25">
      <c r="A28" s="1" t="s">
        <v>1</v>
      </c>
      <c r="B28" s="4">
        <f>454182422.88/1000</f>
        <v>454182.42287999997</v>
      </c>
      <c r="C28" s="4">
        <f>464756771.08/1000</f>
        <v>464756.77107999998</v>
      </c>
      <c r="D28" s="4">
        <f>C28-B28</f>
        <v>10574.348200000008</v>
      </c>
    </row>
    <row r="29" spans="1:4" x14ac:dyDescent="0.25">
      <c r="A29" s="1" t="s">
        <v>2</v>
      </c>
      <c r="B29" s="4">
        <f>367219148.19/1000</f>
        <v>367219.14818999998</v>
      </c>
      <c r="C29" s="4">
        <f>370990093.52/1000</f>
        <v>370990.09351999999</v>
      </c>
      <c r="D29" s="4">
        <f t="shared" ref="D29" si="0">C29-B29</f>
        <v>3770.9453300000168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01.03.2019</vt:lpstr>
      <vt:lpstr>01.04.2019</vt:lpstr>
      <vt:lpstr>01.05.2019</vt:lpstr>
      <vt:lpstr>01.06.2019</vt:lpstr>
      <vt:lpstr>01.07.2019</vt:lpstr>
      <vt:lpstr>01.08.2019</vt:lpstr>
      <vt:lpstr>01.09.2019</vt:lpstr>
      <vt:lpstr>01.10.2019</vt:lpstr>
      <vt:lpstr>01.11.2019</vt:lpstr>
      <vt:lpstr>01.12.2019</vt:lpstr>
      <vt:lpstr>01.01.2020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2020-01-09T06:44:36Z</dcterms:modified>
</cp:coreProperties>
</file>